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Planning Committee Reports - 2021\April 2021\Dvmt Management Stats\Q3 Report\"/>
    </mc:Choice>
  </mc:AlternateContent>
  <bookViews>
    <workbookView xWindow="0" yWindow="0" windowWidth="15345" windowHeight="7080" tabRatio="944"/>
  </bookViews>
  <sheets>
    <sheet name="Cover" sheetId="64" r:id="rId1"/>
    <sheet name="Contents" sheetId="41" r:id="rId2"/>
    <sheet name="Notations" sheetId="59" r:id="rId3"/>
    <sheet name="1.1" sheetId="1" r:id="rId4"/>
    <sheet name="1.2" sheetId="44" r:id="rId5"/>
    <sheet name="1.3" sheetId="3" r:id="rId6"/>
    <sheet name="1.4" sheetId="4" r:id="rId7"/>
    <sheet name="1.5" sheetId="62" r:id="rId8"/>
    <sheet name="2.1" sheetId="54" r:id="rId9"/>
    <sheet name="2.2" sheetId="55" r:id="rId10"/>
    <sheet name="3.1" sheetId="7" r:id="rId11"/>
    <sheet name="3.2" sheetId="46" r:id="rId12"/>
    <sheet name="4.1" sheetId="21" r:id="rId13"/>
    <sheet name="4.2" sheetId="47" r:id="rId14"/>
    <sheet name="5.1" sheetId="49" r:id="rId15"/>
    <sheet name="5.2" sheetId="61" r:id="rId16"/>
    <sheet name="5.3" sheetId="29" r:id="rId17"/>
    <sheet name="5.4" sheetId="45" r:id="rId18"/>
    <sheet name="5.5" sheetId="50" r:id="rId19"/>
    <sheet name="5.6" sheetId="51" r:id="rId20"/>
    <sheet name="6.1" sheetId="11" r:id="rId21"/>
    <sheet name="6.2" sheetId="53" r:id="rId22"/>
    <sheet name="6.3" sheetId="26" r:id="rId23"/>
    <sheet name="6.4" sheetId="35" r:id="rId24"/>
    <sheet name="6.5" sheetId="25" r:id="rId25"/>
    <sheet name="7.1" sheetId="32" r:id="rId26"/>
    <sheet name="7.2" sheetId="52" r:id="rId27"/>
    <sheet name="7.3" sheetId="48" r:id="rId28"/>
    <sheet name="7.4" sheetId="36" r:id="rId29"/>
    <sheet name="8.1" sheetId="57" r:id="rId30"/>
    <sheet name="8.2" sheetId="63" r:id="rId31"/>
    <sheet name="9.1" sheetId="56" r:id="rId32"/>
    <sheet name="User Guidance" sheetId="38" r:id="rId33"/>
    <sheet name="Definitions" sheetId="39" r:id="rId34"/>
  </sheets>
  <definedNames>
    <definedName name="_Toc406081444" localSheetId="32">'User Guidance'!$A$4</definedName>
    <definedName name="_Toc406081446" localSheetId="32">'User Guidance'!$A$85</definedName>
    <definedName name="_Toc406081451" localSheetId="32">'User Guidance'!#REF!</definedName>
    <definedName name="_xlnm.Print_Area" localSheetId="3">'1.1'!$A$2:$J$126</definedName>
    <definedName name="_xlnm.Print_Area" localSheetId="4">'1.2'!$A$2:$P$81</definedName>
    <definedName name="_xlnm.Print_Area" localSheetId="5">'1.3'!$A$2:$F$64</definedName>
    <definedName name="_xlnm.Print_Area" localSheetId="6">'1.4'!$A$2:$N$40</definedName>
    <definedName name="_xlnm.Print_Area" localSheetId="7">'1.5'!$A$2:$V$77</definedName>
    <definedName name="_xlnm.Print_Area" localSheetId="8">'2.1'!$A$2:$I$98</definedName>
    <definedName name="_xlnm.Print_Area" localSheetId="9">'2.2'!$A$2:$H$44</definedName>
    <definedName name="_xlnm.Print_Area" localSheetId="10">'3.1'!$A$2:$I$52</definedName>
    <definedName name="_xlnm.Print_Area" localSheetId="11">'3.2'!$A$2:$N$106</definedName>
    <definedName name="_xlnm.Print_Area" localSheetId="12">'4.1'!$A$2:$I$51</definedName>
    <definedName name="_xlnm.Print_Area" localSheetId="13">'4.2'!$A$2:$O$105</definedName>
    <definedName name="_xlnm.Print_Area" localSheetId="14">'5.1'!$A$2:$K$91</definedName>
    <definedName name="_xlnm.Print_Area" localSheetId="15">'5.2'!$A$2:$K$24</definedName>
    <definedName name="_xlnm.Print_Area" localSheetId="16">'5.3'!$A$2:$H$126</definedName>
    <definedName name="_xlnm.Print_Area" localSheetId="17">'5.4'!$A$2:$O$90</definedName>
    <definedName name="_xlnm.Print_Area" localSheetId="18">'5.5'!$A$2:$U$94</definedName>
    <definedName name="_xlnm.Print_Area" localSheetId="19">'5.6'!$A$2:$I$91</definedName>
    <definedName name="_xlnm.Print_Area" localSheetId="20">'6.1'!$A$2:$F$82</definedName>
    <definedName name="_xlnm.Print_Area" localSheetId="21">'6.2'!$A$2:$P$152</definedName>
    <definedName name="_xlnm.Print_Area" localSheetId="22">'6.3'!$A$2:$P$35</definedName>
    <definedName name="_xlnm.Print_Area" localSheetId="23">'6.4'!$A$2:$I$51</definedName>
    <definedName name="_xlnm.Print_Area" localSheetId="24">'6.5'!$A$2:$O$48</definedName>
    <definedName name="_xlnm.Print_Area" localSheetId="25">'7.1'!$A$2:$G$126</definedName>
    <definedName name="_xlnm.Print_Area" localSheetId="26">'7.2'!$A$2:$J$91</definedName>
    <definedName name="_xlnm.Print_Area" localSheetId="27">'7.3'!$A$2:$P$90</definedName>
    <definedName name="_xlnm.Print_Area" localSheetId="28">'7.4'!$A$2:$I$40</definedName>
    <definedName name="_xlnm.Print_Area" localSheetId="29">'8.1'!$A$2:$N$20</definedName>
    <definedName name="_xlnm.Print_Area" localSheetId="30">'8.2'!$A$2:$O$26</definedName>
    <definedName name="_xlnm.Print_Area" localSheetId="31">'9.1'!$A$2:$O$337</definedName>
    <definedName name="_xlnm.Print_Area" localSheetId="1">Contents!$A$1:$A$36</definedName>
    <definedName name="_xlnm.Print_Area" localSheetId="0">Cover!$A$1:$Q$47</definedName>
    <definedName name="_xlnm.Print_Area" localSheetId="33">Definitions!$A$2:$A$66</definedName>
    <definedName name="_xlnm.Print_Area" localSheetId="2">Notations!$A$1:$B$8</definedName>
    <definedName name="_xlnm.Print_Area" localSheetId="32">'User Guidance'!$A$2:$A$193</definedName>
    <definedName name="_xlnm.Print_Titles" localSheetId="3">'1.1'!$2:$4</definedName>
    <definedName name="_xlnm.Print_Titles" localSheetId="8">'2.1'!$2:$4</definedName>
    <definedName name="_xlnm.Print_Titles" localSheetId="11">'3.2'!$2:$4</definedName>
    <definedName name="_xlnm.Print_Titles" localSheetId="13">'4.2'!$2:$4</definedName>
    <definedName name="_xlnm.Print_Titles" localSheetId="14">'5.1'!$2:$4</definedName>
    <definedName name="_xlnm.Print_Titles" localSheetId="16">'5.3'!$2:$4</definedName>
    <definedName name="_xlnm.Print_Titles" localSheetId="17">'5.4'!$4:$4</definedName>
    <definedName name="_xlnm.Print_Titles" localSheetId="19">'5.6'!$4:$4</definedName>
    <definedName name="_xlnm.Print_Titles" localSheetId="21">'6.2'!$2:$4</definedName>
    <definedName name="_xlnm.Print_Titles" localSheetId="25">'7.1'!$2:$4</definedName>
    <definedName name="_xlnm.Print_Titles" localSheetId="31">'9.1'!$2:$4</definedName>
  </definedNames>
  <calcPr calcId="152511"/>
</workbook>
</file>

<file path=xl/calcChain.xml><?xml version="1.0" encoding="utf-8"?>
<calcChain xmlns="http://schemas.openxmlformats.org/spreadsheetml/2006/main">
  <c r="N22" i="45" l="1"/>
  <c r="C45" i="46" l="1"/>
  <c r="D45" i="46"/>
  <c r="E45" i="46"/>
  <c r="F45" i="46"/>
  <c r="G45" i="46"/>
  <c r="H45" i="46"/>
  <c r="I45" i="46"/>
  <c r="J45" i="46"/>
  <c r="K45" i="46"/>
  <c r="L45" i="46"/>
  <c r="M45" i="46"/>
  <c r="N45" i="46"/>
  <c r="C46" i="46"/>
  <c r="D46" i="46"/>
  <c r="E46" i="46"/>
  <c r="F46" i="46"/>
  <c r="G46" i="46"/>
  <c r="H46" i="46"/>
  <c r="I46" i="46"/>
  <c r="J46" i="46"/>
  <c r="K46" i="46"/>
  <c r="L46" i="46"/>
  <c r="M46" i="46"/>
  <c r="N46" i="46"/>
  <c r="C47" i="46"/>
  <c r="D47" i="46"/>
  <c r="E47" i="46"/>
  <c r="F47" i="46"/>
  <c r="G47" i="46"/>
  <c r="H47" i="46"/>
  <c r="I47" i="46"/>
  <c r="J47" i="46"/>
  <c r="K47" i="46"/>
  <c r="L47" i="46"/>
  <c r="M47" i="46"/>
  <c r="N47" i="46"/>
  <c r="C48" i="46"/>
  <c r="D48" i="46"/>
  <c r="E48" i="46"/>
  <c r="F48" i="46"/>
  <c r="G48" i="46"/>
  <c r="H48" i="46"/>
  <c r="I48" i="46"/>
  <c r="J48" i="46"/>
  <c r="K48" i="46"/>
  <c r="L48" i="46"/>
  <c r="M48" i="46"/>
  <c r="N48" i="46"/>
  <c r="C49" i="46"/>
  <c r="D49" i="46"/>
  <c r="E49" i="46"/>
  <c r="F49" i="46"/>
  <c r="G49" i="46"/>
  <c r="H49" i="46"/>
  <c r="I49" i="46"/>
  <c r="J49" i="46"/>
  <c r="K49" i="46"/>
  <c r="L49" i="46"/>
  <c r="M49" i="46"/>
  <c r="N49" i="46"/>
  <c r="C50" i="46"/>
  <c r="D50" i="46"/>
  <c r="E50" i="46"/>
  <c r="F50" i="46"/>
  <c r="G50" i="46"/>
  <c r="H50" i="46"/>
  <c r="I50" i="46"/>
  <c r="J50" i="46"/>
  <c r="K50" i="46"/>
  <c r="L50" i="46"/>
  <c r="M50" i="46"/>
  <c r="N50" i="46"/>
  <c r="C51" i="46"/>
  <c r="D51" i="46"/>
  <c r="E51" i="46"/>
  <c r="F51" i="46"/>
  <c r="G51" i="46"/>
  <c r="H51" i="46"/>
  <c r="I51" i="46"/>
  <c r="J51" i="46"/>
  <c r="K51" i="46"/>
  <c r="L51" i="46"/>
  <c r="M51" i="46"/>
  <c r="N51" i="46"/>
  <c r="C52" i="46"/>
  <c r="D52" i="46"/>
  <c r="E52" i="46"/>
  <c r="F52" i="46"/>
  <c r="G52" i="46"/>
  <c r="H52" i="46"/>
  <c r="I52" i="46"/>
  <c r="J52" i="46"/>
  <c r="K52" i="46"/>
  <c r="L52" i="46"/>
  <c r="M52" i="46"/>
  <c r="N52" i="46"/>
  <c r="C53" i="46"/>
  <c r="D53" i="46"/>
  <c r="E53" i="46"/>
  <c r="F53" i="46"/>
  <c r="G53" i="46"/>
  <c r="H53" i="46"/>
  <c r="I53" i="46"/>
  <c r="J53" i="46"/>
  <c r="K53" i="46"/>
  <c r="L53" i="46"/>
  <c r="M53" i="46"/>
  <c r="N53" i="46"/>
  <c r="D44" i="46"/>
  <c r="E44" i="46"/>
  <c r="F44" i="46"/>
  <c r="G44" i="46"/>
  <c r="H44" i="46"/>
  <c r="I44" i="46"/>
  <c r="J44" i="46"/>
  <c r="K44" i="46"/>
  <c r="L44" i="46"/>
  <c r="M44" i="46"/>
  <c r="N44" i="46"/>
  <c r="C48" i="44"/>
  <c r="D48" i="44"/>
  <c r="E48" i="44"/>
  <c r="F48" i="44"/>
  <c r="G48" i="44"/>
  <c r="H48" i="44"/>
  <c r="I48" i="44"/>
  <c r="J48" i="44"/>
  <c r="K48" i="44"/>
  <c r="L48" i="44"/>
  <c r="M48" i="44"/>
  <c r="N48" i="44"/>
  <c r="O48" i="44"/>
  <c r="C49" i="44"/>
  <c r="D49" i="44"/>
  <c r="E49" i="44"/>
  <c r="F49" i="44"/>
  <c r="G49" i="44"/>
  <c r="H49" i="44"/>
  <c r="I49" i="44"/>
  <c r="J49" i="44"/>
  <c r="K49" i="44"/>
  <c r="L49" i="44"/>
  <c r="M49" i="44"/>
  <c r="N49" i="44"/>
  <c r="O49" i="44"/>
  <c r="C50" i="44"/>
  <c r="D50" i="44"/>
  <c r="E50" i="44"/>
  <c r="F50" i="44"/>
  <c r="G50" i="44"/>
  <c r="H50" i="44"/>
  <c r="I50" i="44"/>
  <c r="J50" i="44"/>
  <c r="K50" i="44"/>
  <c r="L50" i="44"/>
  <c r="M50" i="44"/>
  <c r="N50" i="44"/>
  <c r="O50" i="44"/>
  <c r="C51" i="44"/>
  <c r="D51" i="44"/>
  <c r="E51" i="44"/>
  <c r="F51" i="44"/>
  <c r="G51" i="44"/>
  <c r="H51" i="44"/>
  <c r="I51" i="44"/>
  <c r="J51" i="44"/>
  <c r="K51" i="44"/>
  <c r="L51" i="44"/>
  <c r="M51" i="44"/>
  <c r="N51" i="44"/>
  <c r="O51" i="44"/>
  <c r="C52" i="44"/>
  <c r="D52" i="44"/>
  <c r="E52" i="44"/>
  <c r="F52" i="44"/>
  <c r="G52" i="44"/>
  <c r="H52" i="44"/>
  <c r="I52" i="44"/>
  <c r="J52" i="44"/>
  <c r="K52" i="44"/>
  <c r="L52" i="44"/>
  <c r="M52" i="44"/>
  <c r="N52" i="44"/>
  <c r="O52" i="44"/>
  <c r="C53" i="44"/>
  <c r="D53" i="44"/>
  <c r="E53" i="44"/>
  <c r="F53" i="44"/>
  <c r="G53" i="44"/>
  <c r="H53" i="44"/>
  <c r="I53" i="44"/>
  <c r="J53" i="44"/>
  <c r="K53" i="44"/>
  <c r="L53" i="44"/>
  <c r="M53" i="44"/>
  <c r="N53" i="44"/>
  <c r="O53" i="44"/>
  <c r="C54" i="44"/>
  <c r="D54" i="44"/>
  <c r="E54" i="44"/>
  <c r="F54" i="44"/>
  <c r="G54" i="44"/>
  <c r="H54" i="44"/>
  <c r="I54" i="44"/>
  <c r="J54" i="44"/>
  <c r="K54" i="44"/>
  <c r="L54" i="44"/>
  <c r="M54" i="44"/>
  <c r="N54" i="44"/>
  <c r="O54" i="44"/>
  <c r="C55" i="44"/>
  <c r="D55" i="44"/>
  <c r="E55" i="44"/>
  <c r="F55" i="44"/>
  <c r="G55" i="44"/>
  <c r="H55" i="44"/>
  <c r="I55" i="44"/>
  <c r="J55" i="44"/>
  <c r="K55" i="44"/>
  <c r="L55" i="44"/>
  <c r="M55" i="44"/>
  <c r="N55" i="44"/>
  <c r="O55" i="44"/>
  <c r="C56" i="44"/>
  <c r="D56" i="44"/>
  <c r="E56" i="44"/>
  <c r="F56" i="44"/>
  <c r="G56" i="44"/>
  <c r="H56" i="44"/>
  <c r="I56" i="44"/>
  <c r="J56" i="44"/>
  <c r="K56" i="44"/>
  <c r="L56" i="44"/>
  <c r="M56" i="44"/>
  <c r="N56" i="44"/>
  <c r="O56" i="44"/>
  <c r="O155" i="56" l="1"/>
  <c r="O156" i="56"/>
  <c r="O157" i="56"/>
  <c r="D80" i="48" l="1"/>
  <c r="E80" i="48"/>
  <c r="F80" i="48"/>
  <c r="G80" i="48"/>
  <c r="H80" i="48"/>
  <c r="I80" i="48"/>
  <c r="J80" i="48"/>
  <c r="K80" i="48"/>
  <c r="L80" i="48"/>
  <c r="M80" i="48"/>
  <c r="N80" i="48"/>
  <c r="O80" i="48"/>
  <c r="D81" i="48"/>
  <c r="E81" i="48"/>
  <c r="F81" i="48"/>
  <c r="G81" i="48"/>
  <c r="H81" i="48"/>
  <c r="I81" i="48"/>
  <c r="J81" i="48"/>
  <c r="K81" i="48"/>
  <c r="L81" i="48"/>
  <c r="M81" i="48"/>
  <c r="N81" i="48"/>
  <c r="O81" i="48"/>
  <c r="C81" i="48"/>
  <c r="C80" i="48"/>
  <c r="D81" i="52"/>
  <c r="E81" i="52"/>
  <c r="F81" i="52"/>
  <c r="G81" i="52"/>
  <c r="H81" i="52"/>
  <c r="I81" i="52"/>
  <c r="C81" i="52"/>
  <c r="D80" i="52"/>
  <c r="E80" i="52"/>
  <c r="F80" i="52"/>
  <c r="G80" i="52"/>
  <c r="H80" i="52"/>
  <c r="I80" i="52"/>
  <c r="C80" i="52"/>
  <c r="O328" i="56" l="1"/>
  <c r="N328" i="56"/>
  <c r="M328" i="56"/>
  <c r="L328" i="56"/>
  <c r="K328" i="56"/>
  <c r="J328" i="56"/>
  <c r="I328" i="56"/>
  <c r="H328" i="56"/>
  <c r="G328" i="56"/>
  <c r="F328" i="56"/>
  <c r="E328" i="56"/>
  <c r="D328" i="56"/>
  <c r="C328" i="56"/>
  <c r="O327" i="56"/>
  <c r="N327" i="56"/>
  <c r="M327" i="56"/>
  <c r="L327" i="56"/>
  <c r="K327" i="56"/>
  <c r="J327" i="56"/>
  <c r="I327" i="56"/>
  <c r="H327" i="56"/>
  <c r="G327" i="56"/>
  <c r="F327" i="56"/>
  <c r="E327" i="56"/>
  <c r="D327" i="56"/>
  <c r="C327" i="56"/>
  <c r="O254" i="56"/>
  <c r="N254" i="56"/>
  <c r="M254" i="56"/>
  <c r="L254" i="56"/>
  <c r="K254" i="56"/>
  <c r="J254" i="56"/>
  <c r="I254" i="56"/>
  <c r="H254" i="56"/>
  <c r="G254" i="56"/>
  <c r="F254" i="56"/>
  <c r="E254" i="56"/>
  <c r="D254" i="56"/>
  <c r="C254" i="56"/>
  <c r="O253" i="56"/>
  <c r="N253" i="56"/>
  <c r="M253" i="56"/>
  <c r="L253" i="56"/>
  <c r="K253" i="56"/>
  <c r="J253" i="56"/>
  <c r="I253" i="56"/>
  <c r="H253" i="56"/>
  <c r="G253" i="56"/>
  <c r="F253" i="56"/>
  <c r="E253" i="56"/>
  <c r="D253" i="56"/>
  <c r="C253" i="56"/>
  <c r="O152" i="56"/>
  <c r="N152" i="56"/>
  <c r="M152" i="56"/>
  <c r="L152" i="56"/>
  <c r="K152" i="56"/>
  <c r="J152" i="56"/>
  <c r="I152" i="56"/>
  <c r="H152" i="56"/>
  <c r="G152" i="56"/>
  <c r="F152" i="56"/>
  <c r="E152" i="56"/>
  <c r="D152" i="56"/>
  <c r="C152" i="56"/>
  <c r="O151" i="56"/>
  <c r="N151" i="56"/>
  <c r="M151" i="56"/>
  <c r="L151" i="56"/>
  <c r="K151" i="56"/>
  <c r="J151" i="56"/>
  <c r="I151" i="56"/>
  <c r="H151" i="56"/>
  <c r="G151" i="56"/>
  <c r="F151" i="56"/>
  <c r="E151" i="56"/>
  <c r="D151" i="56"/>
  <c r="C151" i="56"/>
  <c r="O78" i="56"/>
  <c r="N78" i="56"/>
  <c r="M78" i="56"/>
  <c r="L78" i="56"/>
  <c r="K78" i="56"/>
  <c r="J78" i="56"/>
  <c r="I78" i="56"/>
  <c r="H78" i="56"/>
  <c r="G78" i="56"/>
  <c r="F78" i="56"/>
  <c r="E78" i="56"/>
  <c r="D78" i="56"/>
  <c r="C78" i="56"/>
  <c r="O77" i="56"/>
  <c r="N77" i="56"/>
  <c r="M77" i="56"/>
  <c r="L77" i="56"/>
  <c r="K77" i="56"/>
  <c r="J77" i="56"/>
  <c r="I77" i="56"/>
  <c r="H77" i="56"/>
  <c r="G77" i="56"/>
  <c r="F77" i="56"/>
  <c r="E77" i="56"/>
  <c r="D77" i="56"/>
  <c r="C77" i="56"/>
  <c r="C17" i="56"/>
  <c r="D17" i="56"/>
  <c r="E17" i="56"/>
  <c r="F17" i="56"/>
  <c r="G17" i="56"/>
  <c r="H17" i="56"/>
  <c r="I17" i="56"/>
  <c r="J17" i="56"/>
  <c r="K17" i="56"/>
  <c r="L17" i="56"/>
  <c r="M17" i="56"/>
  <c r="N17" i="56"/>
  <c r="C18" i="56"/>
  <c r="D18" i="56"/>
  <c r="E18" i="56"/>
  <c r="F18" i="56"/>
  <c r="G18" i="56"/>
  <c r="H18" i="56"/>
  <c r="I18" i="56"/>
  <c r="J18" i="56"/>
  <c r="K18" i="56"/>
  <c r="L18" i="56"/>
  <c r="M18" i="56"/>
  <c r="N18" i="56"/>
  <c r="N316" i="56"/>
  <c r="M316" i="56"/>
  <c r="L316" i="56"/>
  <c r="K316" i="56"/>
  <c r="J316" i="56"/>
  <c r="I316" i="56"/>
  <c r="H316" i="56"/>
  <c r="G316" i="56"/>
  <c r="F316" i="56"/>
  <c r="E316" i="56"/>
  <c r="D316" i="56"/>
  <c r="C316" i="56"/>
  <c r="N315" i="56"/>
  <c r="M315" i="56"/>
  <c r="L315" i="56"/>
  <c r="K315" i="56"/>
  <c r="J315" i="56"/>
  <c r="I315" i="56"/>
  <c r="H315" i="56"/>
  <c r="G315" i="56"/>
  <c r="F315" i="56"/>
  <c r="E315" i="56"/>
  <c r="D315" i="56"/>
  <c r="C315" i="56"/>
  <c r="N292" i="56"/>
  <c r="M292" i="56"/>
  <c r="L292" i="56"/>
  <c r="K292" i="56"/>
  <c r="J292" i="56"/>
  <c r="I292" i="56"/>
  <c r="H292" i="56"/>
  <c r="G292" i="56"/>
  <c r="F292" i="56"/>
  <c r="E292" i="56"/>
  <c r="D292" i="56"/>
  <c r="C292" i="56"/>
  <c r="N291" i="56"/>
  <c r="M291" i="56"/>
  <c r="L291" i="56"/>
  <c r="K291" i="56"/>
  <c r="J291" i="56"/>
  <c r="I291" i="56"/>
  <c r="H291" i="56"/>
  <c r="G291" i="56"/>
  <c r="F291" i="56"/>
  <c r="E291" i="56"/>
  <c r="D291" i="56"/>
  <c r="C291" i="56"/>
  <c r="N280" i="56"/>
  <c r="M280" i="56"/>
  <c r="L280" i="56"/>
  <c r="K280" i="56"/>
  <c r="J280" i="56"/>
  <c r="I280" i="56"/>
  <c r="H280" i="56"/>
  <c r="G280" i="56"/>
  <c r="F280" i="56"/>
  <c r="E280" i="56"/>
  <c r="D280" i="56"/>
  <c r="C280" i="56"/>
  <c r="N279" i="56"/>
  <c r="M279" i="56"/>
  <c r="L279" i="56"/>
  <c r="K279" i="56"/>
  <c r="J279" i="56"/>
  <c r="I279" i="56"/>
  <c r="H279" i="56"/>
  <c r="G279" i="56"/>
  <c r="F279" i="56"/>
  <c r="E279" i="56"/>
  <c r="D279" i="56"/>
  <c r="C279" i="56"/>
  <c r="N268" i="56"/>
  <c r="M268" i="56"/>
  <c r="L268" i="56"/>
  <c r="K268" i="56"/>
  <c r="J268" i="56"/>
  <c r="I268" i="56"/>
  <c r="H268" i="56"/>
  <c r="G268" i="56"/>
  <c r="F268" i="56"/>
  <c r="E268" i="56"/>
  <c r="D268" i="56"/>
  <c r="C268" i="56"/>
  <c r="N267" i="56"/>
  <c r="M267" i="56"/>
  <c r="L267" i="56"/>
  <c r="K267" i="56"/>
  <c r="J267" i="56"/>
  <c r="I267" i="56"/>
  <c r="H267" i="56"/>
  <c r="G267" i="56"/>
  <c r="F267" i="56"/>
  <c r="E267" i="56"/>
  <c r="D267" i="56"/>
  <c r="C267" i="56"/>
  <c r="N242" i="56"/>
  <c r="M242" i="56"/>
  <c r="L242" i="56"/>
  <c r="K242" i="56"/>
  <c r="J242" i="56"/>
  <c r="I242" i="56"/>
  <c r="H242" i="56"/>
  <c r="G242" i="56"/>
  <c r="F242" i="56"/>
  <c r="E242" i="56"/>
  <c r="D242" i="56"/>
  <c r="C242" i="56"/>
  <c r="N241" i="56"/>
  <c r="M241" i="56"/>
  <c r="L241" i="56"/>
  <c r="K241" i="56"/>
  <c r="J241" i="56"/>
  <c r="I241" i="56"/>
  <c r="H241" i="56"/>
  <c r="G241" i="56"/>
  <c r="F241" i="56"/>
  <c r="E241" i="56"/>
  <c r="D241" i="56"/>
  <c r="C241" i="56"/>
  <c r="N218" i="56"/>
  <c r="M218" i="56"/>
  <c r="L218" i="56"/>
  <c r="K218" i="56"/>
  <c r="J218" i="56"/>
  <c r="I218" i="56"/>
  <c r="H218" i="56"/>
  <c r="G218" i="56"/>
  <c r="F218" i="56"/>
  <c r="E218" i="56"/>
  <c r="D218" i="56"/>
  <c r="C218" i="56"/>
  <c r="N217" i="56"/>
  <c r="M217" i="56"/>
  <c r="L217" i="56"/>
  <c r="K217" i="56"/>
  <c r="J217" i="56"/>
  <c r="I217" i="56"/>
  <c r="H217" i="56"/>
  <c r="G217" i="56"/>
  <c r="F217" i="56"/>
  <c r="E217" i="56"/>
  <c r="D217" i="56"/>
  <c r="C217" i="56"/>
  <c r="N206" i="56"/>
  <c r="M206" i="56"/>
  <c r="L206" i="56"/>
  <c r="K206" i="56"/>
  <c r="J206" i="56"/>
  <c r="I206" i="56"/>
  <c r="H206" i="56"/>
  <c r="G206" i="56"/>
  <c r="F206" i="56"/>
  <c r="E206" i="56"/>
  <c r="D206" i="56"/>
  <c r="C206" i="56"/>
  <c r="N205" i="56"/>
  <c r="M205" i="56"/>
  <c r="L205" i="56"/>
  <c r="K205" i="56"/>
  <c r="J205" i="56"/>
  <c r="I205" i="56"/>
  <c r="H205" i="56"/>
  <c r="G205" i="56"/>
  <c r="F205" i="56"/>
  <c r="E205" i="56"/>
  <c r="D205" i="56"/>
  <c r="C205" i="56"/>
  <c r="N194" i="56"/>
  <c r="M194" i="56"/>
  <c r="L194" i="56"/>
  <c r="K194" i="56"/>
  <c r="J194" i="56"/>
  <c r="I194" i="56"/>
  <c r="H194" i="56"/>
  <c r="G194" i="56"/>
  <c r="F194" i="56"/>
  <c r="E194" i="56"/>
  <c r="D194" i="56"/>
  <c r="C194" i="56"/>
  <c r="N193" i="56"/>
  <c r="M193" i="56"/>
  <c r="L193" i="56"/>
  <c r="K193" i="56"/>
  <c r="J193" i="56"/>
  <c r="I193" i="56"/>
  <c r="H193" i="56"/>
  <c r="G193" i="56"/>
  <c r="F193" i="56"/>
  <c r="E193" i="56"/>
  <c r="D193" i="56"/>
  <c r="C193" i="56"/>
  <c r="N180" i="56"/>
  <c r="M180" i="56"/>
  <c r="L180" i="56"/>
  <c r="K180" i="56"/>
  <c r="J180" i="56"/>
  <c r="I180" i="56"/>
  <c r="H180" i="56"/>
  <c r="G180" i="56"/>
  <c r="F180" i="56"/>
  <c r="E180" i="56"/>
  <c r="D180" i="56"/>
  <c r="C180" i="56"/>
  <c r="N179" i="56"/>
  <c r="M179" i="56"/>
  <c r="L179" i="56"/>
  <c r="K179" i="56"/>
  <c r="J179" i="56"/>
  <c r="I179" i="56"/>
  <c r="H179" i="56"/>
  <c r="G179" i="56"/>
  <c r="F179" i="56"/>
  <c r="E179" i="56"/>
  <c r="D179" i="56"/>
  <c r="C179" i="56"/>
  <c r="N166" i="56"/>
  <c r="M166" i="56"/>
  <c r="L166" i="56"/>
  <c r="K166" i="56"/>
  <c r="J166" i="56"/>
  <c r="I166" i="56"/>
  <c r="H166" i="56"/>
  <c r="G166" i="56"/>
  <c r="F166" i="56"/>
  <c r="E166" i="56"/>
  <c r="D166" i="56"/>
  <c r="C166" i="56"/>
  <c r="N165" i="56"/>
  <c r="M165" i="56"/>
  <c r="L165" i="56"/>
  <c r="K165" i="56"/>
  <c r="J165" i="56"/>
  <c r="I165" i="56"/>
  <c r="H165" i="56"/>
  <c r="G165" i="56"/>
  <c r="F165" i="56"/>
  <c r="E165" i="56"/>
  <c r="D165" i="56"/>
  <c r="C165" i="56"/>
  <c r="N140" i="56"/>
  <c r="M140" i="56"/>
  <c r="L140" i="56"/>
  <c r="K140" i="56"/>
  <c r="J140" i="56"/>
  <c r="I140" i="56"/>
  <c r="H140" i="56"/>
  <c r="G140" i="56"/>
  <c r="F140" i="56"/>
  <c r="E140" i="56"/>
  <c r="D140" i="56"/>
  <c r="C140" i="56"/>
  <c r="N139" i="56"/>
  <c r="M139" i="56"/>
  <c r="L139" i="56"/>
  <c r="K139" i="56"/>
  <c r="J139" i="56"/>
  <c r="I139" i="56"/>
  <c r="H139" i="56"/>
  <c r="G139" i="56"/>
  <c r="F139" i="56"/>
  <c r="E139" i="56"/>
  <c r="D139" i="56"/>
  <c r="C139" i="56"/>
  <c r="N116" i="56"/>
  <c r="M116" i="56"/>
  <c r="L116" i="56"/>
  <c r="K116" i="56"/>
  <c r="J116" i="56"/>
  <c r="I116" i="56"/>
  <c r="H116" i="56"/>
  <c r="G116" i="56"/>
  <c r="F116" i="56"/>
  <c r="E116" i="56"/>
  <c r="D116" i="56"/>
  <c r="C116" i="56"/>
  <c r="N115" i="56"/>
  <c r="M115" i="56"/>
  <c r="L115" i="56"/>
  <c r="K115" i="56"/>
  <c r="J115" i="56"/>
  <c r="I115" i="56"/>
  <c r="H115" i="56"/>
  <c r="G115" i="56"/>
  <c r="F115" i="56"/>
  <c r="E115" i="56"/>
  <c r="D115" i="56"/>
  <c r="C115" i="56"/>
  <c r="N104" i="56"/>
  <c r="M104" i="56"/>
  <c r="L104" i="56"/>
  <c r="K104" i="56"/>
  <c r="J104" i="56"/>
  <c r="I104" i="56"/>
  <c r="H104" i="56"/>
  <c r="G104" i="56"/>
  <c r="F104" i="56"/>
  <c r="E104" i="56"/>
  <c r="D104" i="56"/>
  <c r="C104" i="56"/>
  <c r="N103" i="56"/>
  <c r="M103" i="56"/>
  <c r="L103" i="56"/>
  <c r="K103" i="56"/>
  <c r="J103" i="56"/>
  <c r="I103" i="56"/>
  <c r="H103" i="56"/>
  <c r="G103" i="56"/>
  <c r="F103" i="56"/>
  <c r="E103" i="56"/>
  <c r="D103" i="56"/>
  <c r="C103" i="56"/>
  <c r="N92" i="56"/>
  <c r="M92" i="56"/>
  <c r="L92" i="56"/>
  <c r="K92" i="56"/>
  <c r="J92" i="56"/>
  <c r="I92" i="56"/>
  <c r="H92" i="56"/>
  <c r="G92" i="56"/>
  <c r="F92" i="56"/>
  <c r="E92" i="56"/>
  <c r="D92" i="56"/>
  <c r="C92" i="56"/>
  <c r="N91" i="56"/>
  <c r="M91" i="56"/>
  <c r="L91" i="56"/>
  <c r="K91" i="56"/>
  <c r="J91" i="56"/>
  <c r="I91" i="56"/>
  <c r="H91" i="56"/>
  <c r="G91" i="56"/>
  <c r="F91" i="56"/>
  <c r="E91" i="56"/>
  <c r="D91" i="56"/>
  <c r="C91" i="56"/>
  <c r="N66" i="56"/>
  <c r="M66" i="56"/>
  <c r="L66" i="56"/>
  <c r="K66" i="56"/>
  <c r="J66" i="56"/>
  <c r="I66" i="56"/>
  <c r="H66" i="56"/>
  <c r="G66" i="56"/>
  <c r="F66" i="56"/>
  <c r="E66" i="56"/>
  <c r="D66" i="56"/>
  <c r="C66" i="56"/>
  <c r="N65" i="56"/>
  <c r="M65" i="56"/>
  <c r="L65" i="56"/>
  <c r="K65" i="56"/>
  <c r="J65" i="56"/>
  <c r="I65" i="56"/>
  <c r="H65" i="56"/>
  <c r="G65" i="56"/>
  <c r="F65" i="56"/>
  <c r="E65" i="56"/>
  <c r="D65" i="56"/>
  <c r="C65" i="56"/>
  <c r="N42" i="56"/>
  <c r="M42" i="56"/>
  <c r="L42" i="56"/>
  <c r="K42" i="56"/>
  <c r="J42" i="56"/>
  <c r="I42" i="56"/>
  <c r="H42" i="56"/>
  <c r="G42" i="56"/>
  <c r="F42" i="56"/>
  <c r="E42" i="56"/>
  <c r="D42" i="56"/>
  <c r="C42" i="56"/>
  <c r="N41" i="56"/>
  <c r="M41" i="56"/>
  <c r="L41" i="56"/>
  <c r="K41" i="56"/>
  <c r="J41" i="56"/>
  <c r="I41" i="56"/>
  <c r="H41" i="56"/>
  <c r="G41" i="56"/>
  <c r="F41" i="56"/>
  <c r="E41" i="56"/>
  <c r="D41" i="56"/>
  <c r="C41" i="56"/>
  <c r="N30" i="56"/>
  <c r="M30" i="56"/>
  <c r="L30" i="56"/>
  <c r="K30" i="56"/>
  <c r="J30" i="56"/>
  <c r="I30" i="56"/>
  <c r="H30" i="56"/>
  <c r="G30" i="56"/>
  <c r="F30" i="56"/>
  <c r="E30" i="56"/>
  <c r="D30" i="56"/>
  <c r="C30" i="56"/>
  <c r="N29" i="56"/>
  <c r="M29" i="56"/>
  <c r="L29" i="56"/>
  <c r="K29" i="56"/>
  <c r="J29" i="56"/>
  <c r="I29" i="56"/>
  <c r="H29" i="56"/>
  <c r="G29" i="56"/>
  <c r="F29" i="56"/>
  <c r="E29" i="56"/>
  <c r="D29" i="56"/>
  <c r="C29" i="56"/>
  <c r="H8" i="36"/>
  <c r="H9" i="36" s="1"/>
  <c r="G8" i="36"/>
  <c r="G9" i="36" s="1"/>
  <c r="F8" i="36"/>
  <c r="F9" i="36" s="1"/>
  <c r="E8" i="36"/>
  <c r="E9" i="36" s="1"/>
  <c r="D8" i="36"/>
  <c r="D9" i="36" s="1"/>
  <c r="C8" i="36"/>
  <c r="C9" i="36" s="1"/>
  <c r="I7" i="36"/>
  <c r="I6" i="36"/>
  <c r="I5" i="36"/>
  <c r="N68" i="48"/>
  <c r="M68" i="48"/>
  <c r="L68" i="48"/>
  <c r="K68" i="48"/>
  <c r="J68" i="48"/>
  <c r="I68" i="48"/>
  <c r="H68" i="48"/>
  <c r="G68" i="48"/>
  <c r="F68" i="48"/>
  <c r="E68" i="48"/>
  <c r="D68" i="48"/>
  <c r="C68" i="48"/>
  <c r="N67" i="48"/>
  <c r="M67" i="48"/>
  <c r="L67" i="48"/>
  <c r="K67" i="48"/>
  <c r="J67" i="48"/>
  <c r="I67" i="48"/>
  <c r="H67" i="48"/>
  <c r="G67" i="48"/>
  <c r="F67" i="48"/>
  <c r="E67" i="48"/>
  <c r="D67" i="48"/>
  <c r="C67" i="48"/>
  <c r="N42" i="48"/>
  <c r="M42" i="48"/>
  <c r="L42" i="48"/>
  <c r="K42" i="48"/>
  <c r="J42" i="48"/>
  <c r="I42" i="48"/>
  <c r="H42" i="48"/>
  <c r="G42" i="48"/>
  <c r="F42" i="48"/>
  <c r="E42" i="48"/>
  <c r="D42" i="48"/>
  <c r="C42" i="48"/>
  <c r="N41" i="48"/>
  <c r="M41" i="48"/>
  <c r="L41" i="48"/>
  <c r="K41" i="48"/>
  <c r="J41" i="48"/>
  <c r="I41" i="48"/>
  <c r="H41" i="48"/>
  <c r="G41" i="48"/>
  <c r="F41" i="48"/>
  <c r="E41" i="48"/>
  <c r="D41" i="48"/>
  <c r="C41" i="48"/>
  <c r="N29" i="48"/>
  <c r="M29" i="48"/>
  <c r="L29" i="48"/>
  <c r="K29" i="48"/>
  <c r="J29" i="48"/>
  <c r="I29" i="48"/>
  <c r="H29" i="48"/>
  <c r="G29" i="48"/>
  <c r="F29" i="48"/>
  <c r="E29" i="48"/>
  <c r="D29" i="48"/>
  <c r="C29" i="48"/>
  <c r="N28" i="48"/>
  <c r="M28" i="48"/>
  <c r="L28" i="48"/>
  <c r="K28" i="48"/>
  <c r="J28" i="48"/>
  <c r="I28" i="48"/>
  <c r="H28" i="48"/>
  <c r="G28" i="48"/>
  <c r="F28" i="48"/>
  <c r="E28" i="48"/>
  <c r="D28" i="48"/>
  <c r="C28" i="48"/>
  <c r="N16" i="48"/>
  <c r="M16" i="48"/>
  <c r="L16" i="48"/>
  <c r="K16" i="48"/>
  <c r="J16" i="48"/>
  <c r="I16" i="48"/>
  <c r="H16" i="48"/>
  <c r="G16" i="48"/>
  <c r="F16" i="48"/>
  <c r="E16" i="48"/>
  <c r="D16" i="48"/>
  <c r="C16" i="48"/>
  <c r="N15" i="48"/>
  <c r="M15" i="48"/>
  <c r="L15" i="48"/>
  <c r="K15" i="48"/>
  <c r="J15" i="48"/>
  <c r="I15" i="48"/>
  <c r="H15" i="48"/>
  <c r="G15" i="48"/>
  <c r="F15" i="48"/>
  <c r="E15" i="48"/>
  <c r="D15" i="48"/>
  <c r="C15" i="48"/>
  <c r="H68" i="52"/>
  <c r="G68" i="52"/>
  <c r="F68" i="52"/>
  <c r="E68" i="52"/>
  <c r="D68" i="52"/>
  <c r="C68" i="52"/>
  <c r="H67" i="52"/>
  <c r="G67" i="52"/>
  <c r="F67" i="52"/>
  <c r="E67" i="52"/>
  <c r="D67" i="52"/>
  <c r="C67" i="52"/>
  <c r="H42" i="52"/>
  <c r="G42" i="52"/>
  <c r="F42" i="52"/>
  <c r="E42" i="52"/>
  <c r="D42" i="52"/>
  <c r="C42" i="52"/>
  <c r="H41" i="52"/>
  <c r="G41" i="52"/>
  <c r="F41" i="52"/>
  <c r="E41" i="52"/>
  <c r="D41" i="52"/>
  <c r="C41" i="52"/>
  <c r="H29" i="52"/>
  <c r="G29" i="52"/>
  <c r="F29" i="52"/>
  <c r="E29" i="52"/>
  <c r="D29" i="52"/>
  <c r="C29" i="52"/>
  <c r="H28" i="52"/>
  <c r="G28" i="52"/>
  <c r="F28" i="52"/>
  <c r="E28" i="52"/>
  <c r="D28" i="52"/>
  <c r="C28" i="52"/>
  <c r="H16" i="52"/>
  <c r="G16" i="52"/>
  <c r="F16" i="52"/>
  <c r="E16" i="52"/>
  <c r="D16" i="52"/>
  <c r="C16" i="52"/>
  <c r="H15" i="52"/>
  <c r="G15" i="52"/>
  <c r="F15" i="52"/>
  <c r="E15" i="52"/>
  <c r="D15" i="52"/>
  <c r="C15" i="52"/>
  <c r="N10" i="25"/>
  <c r="N11" i="25" s="1"/>
  <c r="M10" i="25"/>
  <c r="M11" i="25" s="1"/>
  <c r="L10" i="25"/>
  <c r="L11" i="25" s="1"/>
  <c r="K10" i="25"/>
  <c r="K11" i="25" s="1"/>
  <c r="J10" i="25"/>
  <c r="J11" i="25" s="1"/>
  <c r="I10" i="25"/>
  <c r="I11" i="25" s="1"/>
  <c r="H10" i="25"/>
  <c r="H11" i="25" s="1"/>
  <c r="G10" i="25"/>
  <c r="G11" i="25" s="1"/>
  <c r="F10" i="25"/>
  <c r="F11" i="25" s="1"/>
  <c r="E10" i="25"/>
  <c r="E11" i="25" s="1"/>
  <c r="D10" i="25"/>
  <c r="D11" i="25" s="1"/>
  <c r="C10" i="25"/>
  <c r="C11" i="25" s="1"/>
  <c r="O9" i="25"/>
  <c r="O8" i="25"/>
  <c r="O7" i="25"/>
  <c r="O6" i="25"/>
  <c r="O5" i="25"/>
  <c r="N29" i="26"/>
  <c r="M29" i="26"/>
  <c r="L29" i="26"/>
  <c r="K29" i="26"/>
  <c r="J29" i="26"/>
  <c r="I29" i="26"/>
  <c r="H29" i="26"/>
  <c r="G29" i="26"/>
  <c r="F29" i="26"/>
  <c r="E29" i="26"/>
  <c r="D29" i="26"/>
  <c r="C29" i="26"/>
  <c r="N28" i="26"/>
  <c r="M28" i="26"/>
  <c r="L28" i="26"/>
  <c r="K28" i="26"/>
  <c r="J28" i="26"/>
  <c r="I28" i="26"/>
  <c r="H28" i="26"/>
  <c r="G28" i="26"/>
  <c r="F28" i="26"/>
  <c r="E28" i="26"/>
  <c r="D28" i="26"/>
  <c r="C28" i="26"/>
  <c r="N16" i="26"/>
  <c r="M16" i="26"/>
  <c r="L16" i="26"/>
  <c r="K16" i="26"/>
  <c r="J16" i="26"/>
  <c r="I16" i="26"/>
  <c r="H16" i="26"/>
  <c r="G16" i="26"/>
  <c r="F16" i="26"/>
  <c r="E16" i="26"/>
  <c r="D16" i="26"/>
  <c r="C16" i="26"/>
  <c r="N15" i="26"/>
  <c r="M15" i="26"/>
  <c r="L15" i="26"/>
  <c r="K15" i="26"/>
  <c r="J15" i="26"/>
  <c r="I15" i="26"/>
  <c r="H15" i="26"/>
  <c r="G15" i="26"/>
  <c r="F15" i="26"/>
  <c r="E15" i="26"/>
  <c r="D15" i="26"/>
  <c r="C15" i="26"/>
  <c r="O129" i="53"/>
  <c r="M129" i="53"/>
  <c r="L129" i="53"/>
  <c r="K129" i="53"/>
  <c r="J129" i="53"/>
  <c r="I129" i="53"/>
  <c r="H129" i="53"/>
  <c r="G129" i="53"/>
  <c r="F129" i="53"/>
  <c r="E129" i="53"/>
  <c r="D129" i="53"/>
  <c r="C129" i="53"/>
  <c r="N115" i="53"/>
  <c r="M115" i="53"/>
  <c r="L115" i="53"/>
  <c r="K115" i="53"/>
  <c r="J115" i="53"/>
  <c r="I115" i="53"/>
  <c r="H115" i="53"/>
  <c r="G115" i="53"/>
  <c r="F115" i="53"/>
  <c r="E115" i="53"/>
  <c r="D115" i="53"/>
  <c r="C115" i="53"/>
  <c r="N114" i="53"/>
  <c r="M114" i="53"/>
  <c r="L114" i="53"/>
  <c r="K114" i="53"/>
  <c r="J114" i="53"/>
  <c r="I114" i="53"/>
  <c r="H114" i="53"/>
  <c r="G114" i="53"/>
  <c r="F114" i="53"/>
  <c r="E114" i="53"/>
  <c r="D114" i="53"/>
  <c r="C114" i="53"/>
  <c r="N102" i="53"/>
  <c r="M102" i="53"/>
  <c r="L102" i="53"/>
  <c r="K102" i="53"/>
  <c r="J102" i="53"/>
  <c r="I102" i="53"/>
  <c r="H102" i="53"/>
  <c r="G102" i="53"/>
  <c r="F102" i="53"/>
  <c r="E102" i="53"/>
  <c r="D102" i="53"/>
  <c r="C102" i="53"/>
  <c r="N101" i="53"/>
  <c r="M101" i="53"/>
  <c r="L101" i="53"/>
  <c r="K101" i="53"/>
  <c r="J101" i="53"/>
  <c r="I101" i="53"/>
  <c r="H101" i="53"/>
  <c r="G101" i="53"/>
  <c r="F101" i="53"/>
  <c r="E101" i="53"/>
  <c r="D101" i="53"/>
  <c r="C101" i="53"/>
  <c r="N90" i="53"/>
  <c r="M90" i="53"/>
  <c r="L90" i="53"/>
  <c r="K90" i="53"/>
  <c r="J90" i="53"/>
  <c r="I90" i="53"/>
  <c r="H90" i="53"/>
  <c r="G90" i="53"/>
  <c r="F90" i="53"/>
  <c r="E90" i="53"/>
  <c r="D90" i="53"/>
  <c r="C90" i="53"/>
  <c r="N89" i="53"/>
  <c r="M89" i="53"/>
  <c r="L89" i="53"/>
  <c r="K89" i="53"/>
  <c r="J89" i="53"/>
  <c r="I89" i="53"/>
  <c r="H89" i="53"/>
  <c r="G89" i="53"/>
  <c r="F89" i="53"/>
  <c r="E89" i="53"/>
  <c r="D89" i="53"/>
  <c r="C89" i="53"/>
  <c r="N78" i="53"/>
  <c r="M78" i="53"/>
  <c r="L78" i="53"/>
  <c r="K78" i="53"/>
  <c r="J78" i="53"/>
  <c r="I78" i="53"/>
  <c r="H78" i="53"/>
  <c r="G78" i="53"/>
  <c r="F78" i="53"/>
  <c r="E78" i="53"/>
  <c r="D78" i="53"/>
  <c r="C78" i="53"/>
  <c r="N77" i="53"/>
  <c r="M77" i="53"/>
  <c r="L77" i="53"/>
  <c r="K77" i="53"/>
  <c r="J77" i="53"/>
  <c r="I77" i="53"/>
  <c r="H77" i="53"/>
  <c r="G77" i="53"/>
  <c r="F77" i="53"/>
  <c r="E77" i="53"/>
  <c r="D77" i="53"/>
  <c r="C77" i="53"/>
  <c r="N66" i="53"/>
  <c r="M66" i="53"/>
  <c r="L66" i="53"/>
  <c r="K66" i="53"/>
  <c r="J66" i="53"/>
  <c r="I66" i="53"/>
  <c r="H66" i="53"/>
  <c r="G66" i="53"/>
  <c r="F66" i="53"/>
  <c r="E66" i="53"/>
  <c r="D66" i="53"/>
  <c r="C66" i="53"/>
  <c r="N65" i="53"/>
  <c r="M65" i="53"/>
  <c r="L65" i="53"/>
  <c r="K65" i="53"/>
  <c r="J65" i="53"/>
  <c r="I65" i="53"/>
  <c r="H65" i="53"/>
  <c r="G65" i="53"/>
  <c r="F65" i="53"/>
  <c r="E65" i="53"/>
  <c r="D65" i="53"/>
  <c r="C65" i="53"/>
  <c r="N54" i="53"/>
  <c r="M54" i="53"/>
  <c r="L54" i="53"/>
  <c r="K54" i="53"/>
  <c r="J54" i="53"/>
  <c r="I54" i="53"/>
  <c r="H54" i="53"/>
  <c r="G54" i="53"/>
  <c r="F54" i="53"/>
  <c r="E54" i="53"/>
  <c r="D54" i="53"/>
  <c r="C54" i="53"/>
  <c r="N53" i="53"/>
  <c r="M53" i="53"/>
  <c r="L53" i="53"/>
  <c r="K53" i="53"/>
  <c r="J53" i="53"/>
  <c r="I53" i="53"/>
  <c r="H53" i="53"/>
  <c r="G53" i="53"/>
  <c r="F53" i="53"/>
  <c r="E53" i="53"/>
  <c r="D53" i="53"/>
  <c r="C53" i="53"/>
  <c r="N42" i="53"/>
  <c r="M42" i="53"/>
  <c r="L42" i="53"/>
  <c r="K42" i="53"/>
  <c r="J42" i="53"/>
  <c r="I42" i="53"/>
  <c r="H42" i="53"/>
  <c r="G42" i="53"/>
  <c r="F42" i="53"/>
  <c r="E42" i="53"/>
  <c r="D42" i="53"/>
  <c r="C42" i="53"/>
  <c r="N41" i="53"/>
  <c r="M41" i="53"/>
  <c r="L41" i="53"/>
  <c r="K41" i="53"/>
  <c r="J41" i="53"/>
  <c r="I41" i="53"/>
  <c r="H41" i="53"/>
  <c r="G41" i="53"/>
  <c r="F41" i="53"/>
  <c r="E41" i="53"/>
  <c r="D41" i="53"/>
  <c r="C41" i="53"/>
  <c r="N29" i="53"/>
  <c r="M29" i="53"/>
  <c r="L29" i="53"/>
  <c r="K29" i="53"/>
  <c r="J29" i="53"/>
  <c r="I29" i="53"/>
  <c r="H29" i="53"/>
  <c r="G29" i="53"/>
  <c r="F29" i="53"/>
  <c r="E29" i="53"/>
  <c r="D29" i="53"/>
  <c r="C29" i="53"/>
  <c r="N28" i="53"/>
  <c r="M28" i="53"/>
  <c r="L28" i="53"/>
  <c r="K28" i="53"/>
  <c r="J28" i="53"/>
  <c r="I28" i="53"/>
  <c r="H28" i="53"/>
  <c r="G28" i="53"/>
  <c r="F28" i="53"/>
  <c r="E28" i="53"/>
  <c r="D28" i="53"/>
  <c r="C28" i="53"/>
  <c r="N16" i="53"/>
  <c r="M16" i="53"/>
  <c r="L16" i="53"/>
  <c r="K16" i="53"/>
  <c r="J16" i="53"/>
  <c r="I16" i="53"/>
  <c r="H16" i="53"/>
  <c r="G16" i="53"/>
  <c r="F16" i="53"/>
  <c r="E16" i="53"/>
  <c r="D16" i="53"/>
  <c r="C16" i="53"/>
  <c r="N15" i="53"/>
  <c r="M15" i="53"/>
  <c r="L15" i="53"/>
  <c r="K15" i="53"/>
  <c r="J15" i="53"/>
  <c r="I15" i="53"/>
  <c r="H15" i="53"/>
  <c r="G15" i="53"/>
  <c r="F15" i="53"/>
  <c r="E15" i="53"/>
  <c r="D15" i="53"/>
  <c r="C15" i="53"/>
  <c r="I81" i="51"/>
  <c r="H81" i="51"/>
  <c r="G81" i="51"/>
  <c r="F81" i="51"/>
  <c r="E81" i="51"/>
  <c r="D81" i="51"/>
  <c r="C81" i="51"/>
  <c r="I80" i="51"/>
  <c r="H80" i="51"/>
  <c r="G80" i="51"/>
  <c r="F80" i="51"/>
  <c r="E80" i="51"/>
  <c r="D80" i="51"/>
  <c r="C80" i="51"/>
  <c r="H68" i="51"/>
  <c r="G68" i="51"/>
  <c r="F68" i="51"/>
  <c r="E68" i="51"/>
  <c r="D68" i="51"/>
  <c r="C68" i="51"/>
  <c r="H67" i="51"/>
  <c r="G67" i="51"/>
  <c r="F67" i="51"/>
  <c r="E67" i="51"/>
  <c r="D67" i="51"/>
  <c r="C67" i="51"/>
  <c r="H42" i="51"/>
  <c r="G42" i="51"/>
  <c r="F42" i="51"/>
  <c r="E42" i="51"/>
  <c r="D42" i="51"/>
  <c r="C42" i="51"/>
  <c r="H41" i="51"/>
  <c r="G41" i="51"/>
  <c r="F41" i="51"/>
  <c r="E41" i="51"/>
  <c r="D41" i="51"/>
  <c r="C41" i="51"/>
  <c r="H29" i="51"/>
  <c r="G29" i="51"/>
  <c r="F29" i="51"/>
  <c r="E29" i="51"/>
  <c r="D29" i="51"/>
  <c r="C29" i="51"/>
  <c r="H28" i="51"/>
  <c r="G28" i="51"/>
  <c r="F28" i="51"/>
  <c r="E28" i="51"/>
  <c r="D28" i="51"/>
  <c r="C28" i="51"/>
  <c r="H16" i="51"/>
  <c r="G16" i="51"/>
  <c r="F16" i="51"/>
  <c r="E16" i="51"/>
  <c r="D16" i="51"/>
  <c r="C16" i="51"/>
  <c r="H15" i="51"/>
  <c r="G15" i="51"/>
  <c r="F15" i="51"/>
  <c r="E15" i="51"/>
  <c r="D15" i="51"/>
  <c r="C15" i="51"/>
  <c r="U82" i="50"/>
  <c r="T82" i="50"/>
  <c r="S82" i="50"/>
  <c r="R82" i="50"/>
  <c r="Q82" i="50"/>
  <c r="P82" i="50"/>
  <c r="O82" i="50"/>
  <c r="N82" i="50"/>
  <c r="M82" i="50"/>
  <c r="L82" i="50"/>
  <c r="K82" i="50"/>
  <c r="J82" i="50"/>
  <c r="I82" i="50"/>
  <c r="H82" i="50"/>
  <c r="G82" i="50"/>
  <c r="F82" i="50"/>
  <c r="E82" i="50"/>
  <c r="D82" i="50"/>
  <c r="C82" i="50"/>
  <c r="U81" i="50"/>
  <c r="T81" i="50"/>
  <c r="S81" i="50"/>
  <c r="R81" i="50"/>
  <c r="Q81" i="50"/>
  <c r="P81" i="50"/>
  <c r="O81" i="50"/>
  <c r="N81" i="50"/>
  <c r="M81" i="50"/>
  <c r="L81" i="50"/>
  <c r="K81" i="50"/>
  <c r="J81" i="50"/>
  <c r="I81" i="50"/>
  <c r="H81" i="50"/>
  <c r="G81" i="50"/>
  <c r="F81" i="50"/>
  <c r="E81" i="50"/>
  <c r="D81" i="50"/>
  <c r="C81" i="50"/>
  <c r="S69" i="50"/>
  <c r="R69" i="50"/>
  <c r="Q69" i="50"/>
  <c r="P69" i="50"/>
  <c r="O69" i="50"/>
  <c r="M69" i="50"/>
  <c r="L69" i="50"/>
  <c r="K69" i="50"/>
  <c r="J69" i="50"/>
  <c r="I69" i="50"/>
  <c r="G69" i="50"/>
  <c r="F69" i="50"/>
  <c r="E69" i="50"/>
  <c r="D69" i="50"/>
  <c r="C69" i="50"/>
  <c r="S68" i="50"/>
  <c r="R68" i="50"/>
  <c r="Q68" i="50"/>
  <c r="P68" i="50"/>
  <c r="O68" i="50"/>
  <c r="M68" i="50"/>
  <c r="L68" i="50"/>
  <c r="K68" i="50"/>
  <c r="J68" i="50"/>
  <c r="I68" i="50"/>
  <c r="G68" i="50"/>
  <c r="F68" i="50"/>
  <c r="E68" i="50"/>
  <c r="D68" i="50"/>
  <c r="C68" i="50"/>
  <c r="S43" i="50"/>
  <c r="R43" i="50"/>
  <c r="Q43" i="50"/>
  <c r="P43" i="50"/>
  <c r="O43" i="50"/>
  <c r="M43" i="50"/>
  <c r="L43" i="50"/>
  <c r="K43" i="50"/>
  <c r="J43" i="50"/>
  <c r="I43" i="50"/>
  <c r="G43" i="50"/>
  <c r="F43" i="50"/>
  <c r="E43" i="50"/>
  <c r="D43" i="50"/>
  <c r="C43" i="50"/>
  <c r="S42" i="50"/>
  <c r="R42" i="50"/>
  <c r="Q42" i="50"/>
  <c r="P42" i="50"/>
  <c r="O42" i="50"/>
  <c r="M42" i="50"/>
  <c r="L42" i="50"/>
  <c r="K42" i="50"/>
  <c r="J42" i="50"/>
  <c r="I42" i="50"/>
  <c r="G42" i="50"/>
  <c r="F42" i="50"/>
  <c r="E42" i="50"/>
  <c r="D42" i="50"/>
  <c r="C42" i="50"/>
  <c r="S30" i="50"/>
  <c r="R30" i="50"/>
  <c r="Q30" i="50"/>
  <c r="P30" i="50"/>
  <c r="O30" i="50"/>
  <c r="M30" i="50"/>
  <c r="L30" i="50"/>
  <c r="K30" i="50"/>
  <c r="J30" i="50"/>
  <c r="I30" i="50"/>
  <c r="G30" i="50"/>
  <c r="F30" i="50"/>
  <c r="E30" i="50"/>
  <c r="D30" i="50"/>
  <c r="C30" i="50"/>
  <c r="S29" i="50"/>
  <c r="R29" i="50"/>
  <c r="Q29" i="50"/>
  <c r="P29" i="50"/>
  <c r="O29" i="50"/>
  <c r="M29" i="50"/>
  <c r="L29" i="50"/>
  <c r="K29" i="50"/>
  <c r="J29" i="50"/>
  <c r="I29" i="50"/>
  <c r="G29" i="50"/>
  <c r="F29" i="50"/>
  <c r="E29" i="50"/>
  <c r="D29" i="50"/>
  <c r="C29" i="50"/>
  <c r="S17" i="50"/>
  <c r="R17" i="50"/>
  <c r="Q17" i="50"/>
  <c r="P17" i="50"/>
  <c r="O17" i="50"/>
  <c r="M17" i="50"/>
  <c r="L17" i="50"/>
  <c r="K17" i="50"/>
  <c r="J17" i="50"/>
  <c r="I17" i="50"/>
  <c r="G17" i="50"/>
  <c r="F17" i="50"/>
  <c r="E17" i="50"/>
  <c r="D17" i="50"/>
  <c r="C17" i="50"/>
  <c r="S16" i="50"/>
  <c r="R16" i="50"/>
  <c r="Q16" i="50"/>
  <c r="P16" i="50"/>
  <c r="O16" i="50"/>
  <c r="M16" i="50"/>
  <c r="L16" i="50"/>
  <c r="K16" i="50"/>
  <c r="J16" i="50"/>
  <c r="I16" i="50"/>
  <c r="G16" i="50"/>
  <c r="F16" i="50"/>
  <c r="E16" i="50"/>
  <c r="D16" i="50"/>
  <c r="C16" i="50"/>
  <c r="J130" i="50"/>
  <c r="K130" i="50"/>
  <c r="L130" i="50"/>
  <c r="M130" i="50"/>
  <c r="I130" i="50"/>
  <c r="E130" i="50"/>
  <c r="F130" i="50"/>
  <c r="G130" i="50"/>
  <c r="H130" i="50"/>
  <c r="D130" i="50"/>
  <c r="J129" i="50"/>
  <c r="K129" i="50"/>
  <c r="L129" i="50"/>
  <c r="M129" i="50"/>
  <c r="I129" i="50"/>
  <c r="E129" i="50"/>
  <c r="F129" i="50"/>
  <c r="G129" i="50"/>
  <c r="H129" i="50"/>
  <c r="D129" i="50"/>
  <c r="J127" i="50"/>
  <c r="K127" i="50"/>
  <c r="L127" i="50"/>
  <c r="M127" i="50"/>
  <c r="I127" i="50"/>
  <c r="E127" i="50"/>
  <c r="F127" i="50"/>
  <c r="G127" i="50"/>
  <c r="H127" i="50"/>
  <c r="D127" i="50"/>
  <c r="J126" i="50"/>
  <c r="K126" i="50"/>
  <c r="L126" i="50"/>
  <c r="M126" i="50"/>
  <c r="I126" i="50"/>
  <c r="E126" i="50"/>
  <c r="F126" i="50"/>
  <c r="G126" i="50"/>
  <c r="H126" i="50"/>
  <c r="D126" i="50"/>
  <c r="O81" i="45"/>
  <c r="N81" i="45"/>
  <c r="M81" i="45"/>
  <c r="L81" i="45"/>
  <c r="K81" i="45"/>
  <c r="J81" i="45"/>
  <c r="I81" i="45"/>
  <c r="H81" i="45"/>
  <c r="G81" i="45"/>
  <c r="F81" i="45"/>
  <c r="E81" i="45"/>
  <c r="D81" i="45"/>
  <c r="C81" i="45"/>
  <c r="O80" i="45"/>
  <c r="N80" i="45"/>
  <c r="M80" i="45"/>
  <c r="L80" i="45"/>
  <c r="K80" i="45"/>
  <c r="J80" i="45"/>
  <c r="I80" i="45"/>
  <c r="H80" i="45"/>
  <c r="G80" i="45"/>
  <c r="F80" i="45"/>
  <c r="E80" i="45"/>
  <c r="D80" i="45"/>
  <c r="C80" i="45"/>
  <c r="N68" i="45"/>
  <c r="M68" i="45"/>
  <c r="L68" i="45"/>
  <c r="K68" i="45"/>
  <c r="J68" i="45"/>
  <c r="I68" i="45"/>
  <c r="H68" i="45"/>
  <c r="G68" i="45"/>
  <c r="F68" i="45"/>
  <c r="E68" i="45"/>
  <c r="D68" i="45"/>
  <c r="C68" i="45"/>
  <c r="N67" i="45"/>
  <c r="M67" i="45"/>
  <c r="L67" i="45"/>
  <c r="K67" i="45"/>
  <c r="J67" i="45"/>
  <c r="I67" i="45"/>
  <c r="H67" i="45"/>
  <c r="G67" i="45"/>
  <c r="F67" i="45"/>
  <c r="E67" i="45"/>
  <c r="D67" i="45"/>
  <c r="C67" i="45"/>
  <c r="N42" i="45"/>
  <c r="M42" i="45"/>
  <c r="L42" i="45"/>
  <c r="K42" i="45"/>
  <c r="J42" i="45"/>
  <c r="I42" i="45"/>
  <c r="H42" i="45"/>
  <c r="G42" i="45"/>
  <c r="F42" i="45"/>
  <c r="E42" i="45"/>
  <c r="D42" i="45"/>
  <c r="C42" i="45"/>
  <c r="N41" i="45"/>
  <c r="M41" i="45"/>
  <c r="L41" i="45"/>
  <c r="K41" i="45"/>
  <c r="J41" i="45"/>
  <c r="I41" i="45"/>
  <c r="H41" i="45"/>
  <c r="G41" i="45"/>
  <c r="F41" i="45"/>
  <c r="E41" i="45"/>
  <c r="D41" i="45"/>
  <c r="C41" i="45"/>
  <c r="N29" i="45"/>
  <c r="M29" i="45"/>
  <c r="L29" i="45"/>
  <c r="K29" i="45"/>
  <c r="J29" i="45"/>
  <c r="I29" i="45"/>
  <c r="H29" i="45"/>
  <c r="G29" i="45"/>
  <c r="F29" i="45"/>
  <c r="E29" i="45"/>
  <c r="D29" i="45"/>
  <c r="C29" i="45"/>
  <c r="N28" i="45"/>
  <c r="M28" i="45"/>
  <c r="L28" i="45"/>
  <c r="K28" i="45"/>
  <c r="J28" i="45"/>
  <c r="I28" i="45"/>
  <c r="H28" i="45"/>
  <c r="G28" i="45"/>
  <c r="F28" i="45"/>
  <c r="E28" i="45"/>
  <c r="D28" i="45"/>
  <c r="C28" i="45"/>
  <c r="N16" i="45"/>
  <c r="M16" i="45"/>
  <c r="L16" i="45"/>
  <c r="K16" i="45"/>
  <c r="J16" i="45"/>
  <c r="I16" i="45"/>
  <c r="H16" i="45"/>
  <c r="G16" i="45"/>
  <c r="F16" i="45"/>
  <c r="E16" i="45"/>
  <c r="D16" i="45"/>
  <c r="C16" i="45"/>
  <c r="N15" i="45"/>
  <c r="M15" i="45"/>
  <c r="L15" i="45"/>
  <c r="K15" i="45"/>
  <c r="J15" i="45"/>
  <c r="I15" i="45"/>
  <c r="H15" i="45"/>
  <c r="G15" i="45"/>
  <c r="F15" i="45"/>
  <c r="E15" i="45"/>
  <c r="D15" i="45"/>
  <c r="C15" i="45"/>
  <c r="K81" i="49"/>
  <c r="J81" i="49"/>
  <c r="I81" i="49"/>
  <c r="H81" i="49"/>
  <c r="G81" i="49"/>
  <c r="F81" i="49"/>
  <c r="E81" i="49"/>
  <c r="D81" i="49"/>
  <c r="C81" i="49"/>
  <c r="K80" i="49"/>
  <c r="J80" i="49"/>
  <c r="I80" i="49"/>
  <c r="H80" i="49"/>
  <c r="G80" i="49"/>
  <c r="F80" i="49"/>
  <c r="E80" i="49"/>
  <c r="D80" i="49"/>
  <c r="C80" i="49"/>
  <c r="J68" i="49"/>
  <c r="I68" i="49"/>
  <c r="H68" i="49"/>
  <c r="G68" i="49"/>
  <c r="F68" i="49"/>
  <c r="E68" i="49"/>
  <c r="D68" i="49"/>
  <c r="C68" i="49"/>
  <c r="J67" i="49"/>
  <c r="I67" i="49"/>
  <c r="H67" i="49"/>
  <c r="G67" i="49"/>
  <c r="F67" i="49"/>
  <c r="E67" i="49"/>
  <c r="D67" i="49"/>
  <c r="C67" i="49"/>
  <c r="J42" i="49"/>
  <c r="I42" i="49"/>
  <c r="H42" i="49"/>
  <c r="G42" i="49"/>
  <c r="F42" i="49"/>
  <c r="E42" i="49"/>
  <c r="D42" i="49"/>
  <c r="C42" i="49"/>
  <c r="J41" i="49"/>
  <c r="I41" i="49"/>
  <c r="H41" i="49"/>
  <c r="G41" i="49"/>
  <c r="F41" i="49"/>
  <c r="E41" i="49"/>
  <c r="D41" i="49"/>
  <c r="C41" i="49"/>
  <c r="J29" i="49"/>
  <c r="I29" i="49"/>
  <c r="H29" i="49"/>
  <c r="G29" i="49"/>
  <c r="F29" i="49"/>
  <c r="E29" i="49"/>
  <c r="D29" i="49"/>
  <c r="C29" i="49"/>
  <c r="J28" i="49"/>
  <c r="I28" i="49"/>
  <c r="H28" i="49"/>
  <c r="G28" i="49"/>
  <c r="F28" i="49"/>
  <c r="E28" i="49"/>
  <c r="D28" i="49"/>
  <c r="C28" i="49"/>
  <c r="J16" i="49"/>
  <c r="I16" i="49"/>
  <c r="H16" i="49"/>
  <c r="G16" i="49"/>
  <c r="F16" i="49"/>
  <c r="E16" i="49"/>
  <c r="D16" i="49"/>
  <c r="C16" i="49"/>
  <c r="J15" i="49"/>
  <c r="I15" i="49"/>
  <c r="H15" i="49"/>
  <c r="G15" i="49"/>
  <c r="F15" i="49"/>
  <c r="E15" i="49"/>
  <c r="D15" i="49"/>
  <c r="C15" i="49"/>
  <c r="M68" i="47"/>
  <c r="L68" i="47"/>
  <c r="K68" i="47"/>
  <c r="J68" i="47"/>
  <c r="I68" i="47"/>
  <c r="H68" i="47"/>
  <c r="G68" i="47"/>
  <c r="F68" i="47"/>
  <c r="E68" i="47"/>
  <c r="D68" i="47"/>
  <c r="C68" i="47"/>
  <c r="M67" i="47"/>
  <c r="L67" i="47"/>
  <c r="K67" i="47"/>
  <c r="J67" i="47"/>
  <c r="I67" i="47"/>
  <c r="H67" i="47"/>
  <c r="G67" i="47"/>
  <c r="F67" i="47"/>
  <c r="E67" i="47"/>
  <c r="D67" i="47"/>
  <c r="C67" i="47"/>
  <c r="M42" i="47"/>
  <c r="L42" i="47"/>
  <c r="K42" i="47"/>
  <c r="J42" i="47"/>
  <c r="I42" i="47"/>
  <c r="H42" i="47"/>
  <c r="G42" i="47"/>
  <c r="F42" i="47"/>
  <c r="E42" i="47"/>
  <c r="D42" i="47"/>
  <c r="C42" i="47"/>
  <c r="M41" i="47"/>
  <c r="L41" i="47"/>
  <c r="K41" i="47"/>
  <c r="J41" i="47"/>
  <c r="I41" i="47"/>
  <c r="H41" i="47"/>
  <c r="G41" i="47"/>
  <c r="F41" i="47"/>
  <c r="E41" i="47"/>
  <c r="D41" i="47"/>
  <c r="C41" i="47"/>
  <c r="M29" i="47"/>
  <c r="L29" i="47"/>
  <c r="K29" i="47"/>
  <c r="J29" i="47"/>
  <c r="I29" i="47"/>
  <c r="H29" i="47"/>
  <c r="G29" i="47"/>
  <c r="F29" i="47"/>
  <c r="E29" i="47"/>
  <c r="D29" i="47"/>
  <c r="C29" i="47"/>
  <c r="M28" i="47"/>
  <c r="L28" i="47"/>
  <c r="K28" i="47"/>
  <c r="J28" i="47"/>
  <c r="I28" i="47"/>
  <c r="H28" i="47"/>
  <c r="G28" i="47"/>
  <c r="F28" i="47"/>
  <c r="E28" i="47"/>
  <c r="D28" i="47"/>
  <c r="C28" i="47"/>
  <c r="M16" i="47"/>
  <c r="L16" i="47"/>
  <c r="K16" i="47"/>
  <c r="J16" i="47"/>
  <c r="I16" i="47"/>
  <c r="H16" i="47"/>
  <c r="G16" i="47"/>
  <c r="F16" i="47"/>
  <c r="E16" i="47"/>
  <c r="D16" i="47"/>
  <c r="C16" i="47"/>
  <c r="M15" i="47"/>
  <c r="L15" i="47"/>
  <c r="K15" i="47"/>
  <c r="J15" i="47"/>
  <c r="I15" i="47"/>
  <c r="H15" i="47"/>
  <c r="G15" i="47"/>
  <c r="F15" i="47"/>
  <c r="E15" i="47"/>
  <c r="D15" i="47"/>
  <c r="C15" i="47"/>
  <c r="M68" i="46"/>
  <c r="L68" i="46"/>
  <c r="K68" i="46"/>
  <c r="J68" i="46"/>
  <c r="I68" i="46"/>
  <c r="H68" i="46"/>
  <c r="G68" i="46"/>
  <c r="F68" i="46"/>
  <c r="E68" i="46"/>
  <c r="D68" i="46"/>
  <c r="C68" i="46"/>
  <c r="M67" i="46"/>
  <c r="L67" i="46"/>
  <c r="K67" i="46"/>
  <c r="J67" i="46"/>
  <c r="I67" i="46"/>
  <c r="H67" i="46"/>
  <c r="G67" i="46"/>
  <c r="F67" i="46"/>
  <c r="E67" i="46"/>
  <c r="D67" i="46"/>
  <c r="C67" i="46"/>
  <c r="M42" i="46"/>
  <c r="L42" i="46"/>
  <c r="K42" i="46"/>
  <c r="J42" i="46"/>
  <c r="I42" i="46"/>
  <c r="H42" i="46"/>
  <c r="G42" i="46"/>
  <c r="F42" i="46"/>
  <c r="E42" i="46"/>
  <c r="D42" i="46"/>
  <c r="C42" i="46"/>
  <c r="M41" i="46"/>
  <c r="L41" i="46"/>
  <c r="K41" i="46"/>
  <c r="J41" i="46"/>
  <c r="I41" i="46"/>
  <c r="H41" i="46"/>
  <c r="G41" i="46"/>
  <c r="F41" i="46"/>
  <c r="E41" i="46"/>
  <c r="D41" i="46"/>
  <c r="C41" i="46"/>
  <c r="M29" i="46"/>
  <c r="L29" i="46"/>
  <c r="K29" i="46"/>
  <c r="J29" i="46"/>
  <c r="I29" i="46"/>
  <c r="H29" i="46"/>
  <c r="G29" i="46"/>
  <c r="F29" i="46"/>
  <c r="E29" i="46"/>
  <c r="D29" i="46"/>
  <c r="C29" i="46"/>
  <c r="M28" i="46"/>
  <c r="L28" i="46"/>
  <c r="K28" i="46"/>
  <c r="J28" i="46"/>
  <c r="I28" i="46"/>
  <c r="H28" i="46"/>
  <c r="G28" i="46"/>
  <c r="F28" i="46"/>
  <c r="E28" i="46"/>
  <c r="D28" i="46"/>
  <c r="C28" i="46"/>
  <c r="M16" i="46"/>
  <c r="L16" i="46"/>
  <c r="K16" i="46"/>
  <c r="J16" i="46"/>
  <c r="I16" i="46"/>
  <c r="H16" i="46"/>
  <c r="G16" i="46"/>
  <c r="F16" i="46"/>
  <c r="E16" i="46"/>
  <c r="D16" i="46"/>
  <c r="C16" i="46"/>
  <c r="M15" i="46"/>
  <c r="L15" i="46"/>
  <c r="K15" i="46"/>
  <c r="J15" i="46"/>
  <c r="I15" i="46"/>
  <c r="H15" i="46"/>
  <c r="G15" i="46"/>
  <c r="F15" i="46"/>
  <c r="E15" i="46"/>
  <c r="D15" i="46"/>
  <c r="C15" i="46"/>
  <c r="C8" i="55"/>
  <c r="C9" i="55" s="1"/>
  <c r="D8" i="55"/>
  <c r="D9" i="55" s="1"/>
  <c r="E8" i="55"/>
  <c r="E9" i="55" s="1"/>
  <c r="F8" i="55"/>
  <c r="F9" i="55" s="1"/>
  <c r="G8" i="55"/>
  <c r="G9" i="55" s="1"/>
  <c r="C14" i="55"/>
  <c r="D14" i="55"/>
  <c r="E14" i="55"/>
  <c r="F14" i="55"/>
  <c r="G14" i="55"/>
  <c r="H7" i="55"/>
  <c r="H6" i="55"/>
  <c r="H5" i="55"/>
  <c r="H81" i="54"/>
  <c r="G81" i="54"/>
  <c r="F81" i="54"/>
  <c r="E81" i="54"/>
  <c r="D81" i="54"/>
  <c r="C81" i="54"/>
  <c r="H80" i="54"/>
  <c r="G80" i="54"/>
  <c r="F80" i="54"/>
  <c r="E80" i="54"/>
  <c r="D80" i="54"/>
  <c r="C80" i="54"/>
  <c r="G68" i="54"/>
  <c r="F68" i="54"/>
  <c r="E68" i="54"/>
  <c r="D68" i="54"/>
  <c r="C68" i="54"/>
  <c r="G67" i="54"/>
  <c r="F67" i="54"/>
  <c r="E67" i="54"/>
  <c r="D67" i="54"/>
  <c r="C67" i="54"/>
  <c r="G42" i="54"/>
  <c r="F42" i="54"/>
  <c r="E42" i="54"/>
  <c r="D42" i="54"/>
  <c r="C42" i="54"/>
  <c r="G41" i="54"/>
  <c r="F41" i="54"/>
  <c r="E41" i="54"/>
  <c r="D41" i="54"/>
  <c r="C41" i="54"/>
  <c r="G29" i="54"/>
  <c r="F29" i="54"/>
  <c r="E29" i="54"/>
  <c r="D29" i="54"/>
  <c r="C29" i="54"/>
  <c r="G28" i="54"/>
  <c r="F28" i="54"/>
  <c r="E28" i="54"/>
  <c r="D28" i="54"/>
  <c r="C28" i="54"/>
  <c r="G16" i="54"/>
  <c r="F16" i="54"/>
  <c r="C16" i="54"/>
  <c r="G15" i="54"/>
  <c r="F15" i="54"/>
  <c r="C15" i="54"/>
  <c r="T68" i="62"/>
  <c r="S68" i="62"/>
  <c r="R68" i="62"/>
  <c r="Q68" i="62"/>
  <c r="P68" i="62"/>
  <c r="O68" i="62"/>
  <c r="N68" i="62"/>
  <c r="M68" i="62"/>
  <c r="L68" i="62"/>
  <c r="K68" i="62"/>
  <c r="J68" i="62"/>
  <c r="I68" i="62"/>
  <c r="H68" i="62"/>
  <c r="G68" i="62"/>
  <c r="F68" i="62"/>
  <c r="E68" i="62"/>
  <c r="D68" i="62"/>
  <c r="C68" i="62"/>
  <c r="T67" i="62"/>
  <c r="S67" i="62"/>
  <c r="R67" i="62"/>
  <c r="Q67" i="62"/>
  <c r="P67" i="62"/>
  <c r="O67" i="62"/>
  <c r="N67" i="62"/>
  <c r="M67" i="62"/>
  <c r="L67" i="62"/>
  <c r="K67" i="62"/>
  <c r="J67" i="62"/>
  <c r="I67" i="62"/>
  <c r="H67" i="62"/>
  <c r="G67" i="62"/>
  <c r="F67" i="62"/>
  <c r="E67" i="62"/>
  <c r="D67" i="62"/>
  <c r="C67" i="62"/>
  <c r="T42" i="62"/>
  <c r="S42" i="62"/>
  <c r="R42" i="62"/>
  <c r="Q42" i="62"/>
  <c r="P42" i="62"/>
  <c r="O42" i="62"/>
  <c r="N42" i="62"/>
  <c r="M42" i="62"/>
  <c r="L42" i="62"/>
  <c r="K42" i="62"/>
  <c r="J42" i="62"/>
  <c r="I42" i="62"/>
  <c r="H42" i="62"/>
  <c r="G42" i="62"/>
  <c r="F42" i="62"/>
  <c r="E42" i="62"/>
  <c r="D42" i="62"/>
  <c r="C42" i="62"/>
  <c r="T41" i="62"/>
  <c r="S41" i="62"/>
  <c r="R41" i="62"/>
  <c r="Q41" i="62"/>
  <c r="P41" i="62"/>
  <c r="O41" i="62"/>
  <c r="N41" i="62"/>
  <c r="M41" i="62"/>
  <c r="L41" i="62"/>
  <c r="K41" i="62"/>
  <c r="J41" i="62"/>
  <c r="I41" i="62"/>
  <c r="H41" i="62"/>
  <c r="G41" i="62"/>
  <c r="F41" i="62"/>
  <c r="E41" i="62"/>
  <c r="D41" i="62"/>
  <c r="C41" i="62"/>
  <c r="T29" i="62"/>
  <c r="S29" i="62"/>
  <c r="R29" i="62"/>
  <c r="Q29" i="62"/>
  <c r="P29" i="62"/>
  <c r="O29" i="62"/>
  <c r="N29" i="62"/>
  <c r="M29" i="62"/>
  <c r="L29" i="62"/>
  <c r="K29" i="62"/>
  <c r="J29" i="62"/>
  <c r="I29" i="62"/>
  <c r="H29" i="62"/>
  <c r="G29" i="62"/>
  <c r="F29" i="62"/>
  <c r="E29" i="62"/>
  <c r="D29" i="62"/>
  <c r="C29" i="62"/>
  <c r="T28" i="62"/>
  <c r="S28" i="62"/>
  <c r="R28" i="62"/>
  <c r="Q28" i="62"/>
  <c r="P28" i="62"/>
  <c r="O28" i="62"/>
  <c r="N28" i="62"/>
  <c r="M28" i="62"/>
  <c r="L28" i="62"/>
  <c r="K28" i="62"/>
  <c r="J28" i="62"/>
  <c r="I28" i="62"/>
  <c r="H28" i="62"/>
  <c r="G28" i="62"/>
  <c r="F28" i="62"/>
  <c r="E28" i="62"/>
  <c r="D28" i="62"/>
  <c r="C28" i="62"/>
  <c r="T16" i="62"/>
  <c r="S16" i="62"/>
  <c r="R16" i="62"/>
  <c r="Q16" i="62"/>
  <c r="P16" i="62"/>
  <c r="O16" i="62"/>
  <c r="N16" i="62"/>
  <c r="M16" i="62"/>
  <c r="L16" i="62"/>
  <c r="K16" i="62"/>
  <c r="J16" i="62"/>
  <c r="I16" i="62"/>
  <c r="H16" i="62"/>
  <c r="G16" i="62"/>
  <c r="F16" i="62"/>
  <c r="E16" i="62"/>
  <c r="D16" i="62"/>
  <c r="C16" i="62"/>
  <c r="T15" i="62"/>
  <c r="S15" i="62"/>
  <c r="R15" i="62"/>
  <c r="Q15" i="62"/>
  <c r="P15" i="62"/>
  <c r="O15" i="62"/>
  <c r="N15" i="62"/>
  <c r="M15" i="62"/>
  <c r="L15" i="62"/>
  <c r="K15" i="62"/>
  <c r="J15" i="62"/>
  <c r="I15" i="62"/>
  <c r="H15" i="62"/>
  <c r="G15" i="62"/>
  <c r="F15" i="62"/>
  <c r="E15" i="62"/>
  <c r="D15" i="62"/>
  <c r="C15" i="62"/>
  <c r="M8" i="4"/>
  <c r="M9" i="4" s="1"/>
  <c r="L8" i="4"/>
  <c r="L9" i="4" s="1"/>
  <c r="K8" i="4"/>
  <c r="K9" i="4" s="1"/>
  <c r="J8" i="4"/>
  <c r="J9" i="4" s="1"/>
  <c r="I8" i="4"/>
  <c r="I9" i="4" s="1"/>
  <c r="H8" i="4"/>
  <c r="H9" i="4" s="1"/>
  <c r="G8" i="4"/>
  <c r="G9" i="4" s="1"/>
  <c r="F8" i="4"/>
  <c r="F9" i="4" s="1"/>
  <c r="E8" i="4"/>
  <c r="E9" i="4" s="1"/>
  <c r="D8" i="4"/>
  <c r="D9" i="4" s="1"/>
  <c r="C8" i="4"/>
  <c r="N7" i="4"/>
  <c r="N6" i="4"/>
  <c r="N5" i="4"/>
  <c r="N45" i="44"/>
  <c r="M45" i="44"/>
  <c r="L45" i="44"/>
  <c r="K45" i="44"/>
  <c r="J45" i="44"/>
  <c r="I45" i="44"/>
  <c r="H45" i="44"/>
  <c r="G45" i="44"/>
  <c r="F45" i="44"/>
  <c r="E45" i="44"/>
  <c r="D45" i="44"/>
  <c r="C45" i="44"/>
  <c r="N44" i="44"/>
  <c r="M44" i="44"/>
  <c r="L44" i="44"/>
  <c r="K44" i="44"/>
  <c r="J44" i="44"/>
  <c r="I44" i="44"/>
  <c r="H44" i="44"/>
  <c r="G44" i="44"/>
  <c r="F44" i="44"/>
  <c r="E44" i="44"/>
  <c r="D44" i="44"/>
  <c r="C44" i="44"/>
  <c r="N71" i="44"/>
  <c r="M71" i="44"/>
  <c r="L71" i="44"/>
  <c r="K71" i="44"/>
  <c r="J71" i="44"/>
  <c r="I71" i="44"/>
  <c r="H71" i="44"/>
  <c r="G71" i="44"/>
  <c r="F71" i="44"/>
  <c r="E71" i="44"/>
  <c r="D71" i="44"/>
  <c r="C71" i="44"/>
  <c r="N70" i="44"/>
  <c r="M70" i="44"/>
  <c r="L70" i="44"/>
  <c r="K70" i="44"/>
  <c r="J70" i="44"/>
  <c r="I70" i="44"/>
  <c r="H70" i="44"/>
  <c r="G70" i="44"/>
  <c r="F70" i="44"/>
  <c r="E70" i="44"/>
  <c r="D70" i="44"/>
  <c r="C70" i="44"/>
  <c r="N32" i="44"/>
  <c r="M32" i="44"/>
  <c r="L32" i="44"/>
  <c r="K32" i="44"/>
  <c r="J32" i="44"/>
  <c r="I32" i="44"/>
  <c r="H32" i="44"/>
  <c r="G32" i="44"/>
  <c r="F32" i="44"/>
  <c r="E32" i="44"/>
  <c r="D32" i="44"/>
  <c r="C32" i="44"/>
  <c r="N31" i="44"/>
  <c r="M31" i="44"/>
  <c r="L31" i="44"/>
  <c r="K31" i="44"/>
  <c r="J31" i="44"/>
  <c r="I31" i="44"/>
  <c r="H31" i="44"/>
  <c r="G31" i="44"/>
  <c r="F31" i="44"/>
  <c r="E31" i="44"/>
  <c r="D31" i="44"/>
  <c r="C31" i="44"/>
  <c r="N16" i="44"/>
  <c r="M16" i="44"/>
  <c r="L16" i="44"/>
  <c r="K16" i="44"/>
  <c r="J16" i="44"/>
  <c r="I16" i="44"/>
  <c r="H16" i="44"/>
  <c r="G16" i="44"/>
  <c r="F16" i="44"/>
  <c r="E16" i="44"/>
  <c r="D16" i="44"/>
  <c r="C16" i="44"/>
  <c r="N15" i="44"/>
  <c r="M15" i="44"/>
  <c r="L15" i="44"/>
  <c r="K15" i="44"/>
  <c r="J15" i="44"/>
  <c r="I15" i="44"/>
  <c r="H15" i="44"/>
  <c r="G15" i="44"/>
  <c r="F15" i="44"/>
  <c r="E15" i="44"/>
  <c r="D15" i="44"/>
  <c r="C15" i="44"/>
  <c r="M19" i="44"/>
  <c r="L19" i="44"/>
  <c r="K19" i="44"/>
  <c r="D18" i="44"/>
  <c r="D19" i="44" s="1"/>
  <c r="E18" i="44"/>
  <c r="E19" i="44" s="1"/>
  <c r="F18" i="44"/>
  <c r="F19" i="44" s="1"/>
  <c r="G18" i="44"/>
  <c r="G19" i="44" s="1"/>
  <c r="H18" i="44"/>
  <c r="H19" i="44" s="1"/>
  <c r="I18" i="44"/>
  <c r="I19" i="44" s="1"/>
  <c r="J18" i="44"/>
  <c r="J19" i="44" s="1"/>
  <c r="K18" i="44"/>
  <c r="L18" i="44"/>
  <c r="M18" i="44"/>
  <c r="C18" i="44"/>
  <c r="C19" i="44" s="1"/>
  <c r="I8" i="36" l="1"/>
  <c r="I9" i="36" s="1"/>
  <c r="O10" i="25"/>
  <c r="O11" i="25" s="1"/>
  <c r="H8" i="55"/>
  <c r="H9" i="55" s="1"/>
  <c r="N8" i="4"/>
  <c r="N9" i="4" s="1"/>
  <c r="C9" i="4"/>
  <c r="E75" i="11" l="1"/>
  <c r="H19" i="50" l="1"/>
  <c r="H20" i="50"/>
  <c r="T6" i="50"/>
  <c r="N5" i="46" l="1"/>
  <c r="N6" i="46"/>
  <c r="H14" i="36" l="1"/>
  <c r="H15" i="36" s="1"/>
  <c r="G14" i="36"/>
  <c r="G15" i="36" s="1"/>
  <c r="F14" i="36"/>
  <c r="F15" i="36" s="1"/>
  <c r="E14" i="36"/>
  <c r="E15" i="36" s="1"/>
  <c r="D14" i="36"/>
  <c r="D15" i="36" s="1"/>
  <c r="C14" i="36"/>
  <c r="C15" i="36" s="1"/>
  <c r="I13" i="36"/>
  <c r="I12" i="36"/>
  <c r="I11" i="36"/>
  <c r="I14" i="36" l="1"/>
  <c r="I15" i="36" s="1"/>
  <c r="N18" i="25"/>
  <c r="N19" i="25" s="1"/>
  <c r="M18" i="25"/>
  <c r="M19" i="25" s="1"/>
  <c r="L18" i="25"/>
  <c r="L19" i="25" s="1"/>
  <c r="K18" i="25"/>
  <c r="K19" i="25" s="1"/>
  <c r="J18" i="25"/>
  <c r="J19" i="25" s="1"/>
  <c r="I18" i="25"/>
  <c r="I19" i="25" s="1"/>
  <c r="H18" i="25"/>
  <c r="H19" i="25" s="1"/>
  <c r="G18" i="25"/>
  <c r="G19" i="25" s="1"/>
  <c r="F18" i="25"/>
  <c r="F19" i="25" s="1"/>
  <c r="E18" i="25"/>
  <c r="E19" i="25" s="1"/>
  <c r="D18" i="25"/>
  <c r="D19" i="25" s="1"/>
  <c r="C18" i="25"/>
  <c r="C19" i="25" s="1"/>
  <c r="O17" i="25"/>
  <c r="O16" i="25"/>
  <c r="O15" i="25"/>
  <c r="O14" i="25"/>
  <c r="O13" i="25"/>
  <c r="O18" i="25" l="1"/>
  <c r="O19" i="25" s="1"/>
  <c r="O142" i="53"/>
  <c r="M142" i="53"/>
  <c r="L142" i="53"/>
  <c r="K142" i="53"/>
  <c r="J142" i="53"/>
  <c r="I142" i="53"/>
  <c r="H142" i="53"/>
  <c r="G142" i="53"/>
  <c r="F142" i="53"/>
  <c r="E142" i="53"/>
  <c r="D142" i="53"/>
  <c r="C142" i="53"/>
  <c r="N95" i="47" l="1"/>
  <c r="M95" i="47"/>
  <c r="L95" i="47"/>
  <c r="K95" i="47"/>
  <c r="J95" i="47"/>
  <c r="I95" i="47"/>
  <c r="H95" i="47"/>
  <c r="G95" i="47"/>
  <c r="F95" i="47"/>
  <c r="E95" i="47"/>
  <c r="D95" i="47"/>
  <c r="C95" i="47"/>
  <c r="N82" i="47"/>
  <c r="M82" i="47"/>
  <c r="L82" i="47"/>
  <c r="K82" i="47"/>
  <c r="J82" i="47"/>
  <c r="I82" i="47"/>
  <c r="H82" i="47"/>
  <c r="G82" i="47"/>
  <c r="F82" i="47"/>
  <c r="E82" i="47"/>
  <c r="D82" i="47"/>
  <c r="C82" i="47"/>
  <c r="N95" i="46"/>
  <c r="M95" i="46"/>
  <c r="L95" i="46"/>
  <c r="K95" i="46"/>
  <c r="J95" i="46"/>
  <c r="I95" i="46"/>
  <c r="H95" i="46"/>
  <c r="G95" i="46"/>
  <c r="F95" i="46"/>
  <c r="E95" i="46"/>
  <c r="D95" i="46"/>
  <c r="C95" i="46"/>
  <c r="N82" i="46"/>
  <c r="M82" i="46"/>
  <c r="L82" i="46"/>
  <c r="K82" i="46"/>
  <c r="J82" i="46"/>
  <c r="I82" i="46"/>
  <c r="H82" i="46"/>
  <c r="G82" i="46"/>
  <c r="F82" i="46"/>
  <c r="E82" i="46"/>
  <c r="D82" i="46"/>
  <c r="C82" i="46"/>
  <c r="G15" i="55" l="1"/>
  <c r="F15" i="55"/>
  <c r="E15" i="55"/>
  <c r="D15" i="55"/>
  <c r="C15" i="55"/>
  <c r="H13" i="55"/>
  <c r="H12" i="55"/>
  <c r="H11" i="55"/>
  <c r="M14" i="4"/>
  <c r="M15" i="4" s="1"/>
  <c r="L14" i="4"/>
  <c r="L15" i="4" s="1"/>
  <c r="K14" i="4"/>
  <c r="K15" i="4" s="1"/>
  <c r="J14" i="4"/>
  <c r="J15" i="4" s="1"/>
  <c r="I14" i="4"/>
  <c r="I15" i="4" s="1"/>
  <c r="H14" i="4"/>
  <c r="H15" i="4" s="1"/>
  <c r="G14" i="4"/>
  <c r="G15" i="4" s="1"/>
  <c r="F14" i="4"/>
  <c r="F15" i="4" s="1"/>
  <c r="E14" i="4"/>
  <c r="E15" i="4" s="1"/>
  <c r="D14" i="4"/>
  <c r="D15" i="4" s="1"/>
  <c r="C14" i="4"/>
  <c r="C15" i="4" s="1"/>
  <c r="N13" i="4"/>
  <c r="N12" i="4"/>
  <c r="N11" i="4"/>
  <c r="H14" i="55" l="1"/>
  <c r="H15" i="55" s="1"/>
  <c r="N14" i="4"/>
  <c r="N15" i="4" s="1"/>
  <c r="N6" i="57" l="1"/>
  <c r="M61" i="46" l="1"/>
  <c r="L61" i="46"/>
  <c r="K61" i="46"/>
  <c r="J61" i="46"/>
  <c r="I61" i="46"/>
  <c r="H61" i="46"/>
  <c r="G61" i="46"/>
  <c r="F61" i="46"/>
  <c r="E61" i="46"/>
  <c r="D61" i="46"/>
  <c r="C61" i="46"/>
  <c r="N61" i="46" l="1"/>
  <c r="O60" i="56"/>
  <c r="O61" i="56"/>
  <c r="O62" i="56"/>
  <c r="O63" i="56"/>
  <c r="H26" i="36"/>
  <c r="H27" i="36" s="1"/>
  <c r="G26" i="36"/>
  <c r="G27" i="36" s="1"/>
  <c r="F26" i="36"/>
  <c r="F27" i="36" s="1"/>
  <c r="E26" i="36"/>
  <c r="E27" i="36" s="1"/>
  <c r="D26" i="36"/>
  <c r="D27" i="36" s="1"/>
  <c r="C26" i="36"/>
  <c r="C27" i="36" s="1"/>
  <c r="I25" i="36"/>
  <c r="I24" i="36"/>
  <c r="I23" i="36"/>
  <c r="G117" i="32"/>
  <c r="E117" i="32"/>
  <c r="D117" i="32"/>
  <c r="C117" i="32"/>
  <c r="F116" i="32"/>
  <c r="F115" i="32"/>
  <c r="F114" i="32"/>
  <c r="F113" i="32"/>
  <c r="N34" i="25"/>
  <c r="N35" i="25" s="1"/>
  <c r="M34" i="25"/>
  <c r="M35" i="25" s="1"/>
  <c r="L34" i="25"/>
  <c r="L35" i="25" s="1"/>
  <c r="K34" i="25"/>
  <c r="K35" i="25" s="1"/>
  <c r="J34" i="25"/>
  <c r="J35" i="25" s="1"/>
  <c r="I34" i="25"/>
  <c r="I35" i="25" s="1"/>
  <c r="H34" i="25"/>
  <c r="H35" i="25" s="1"/>
  <c r="G34" i="25"/>
  <c r="G35" i="25" s="1"/>
  <c r="F34" i="25"/>
  <c r="F35" i="25" s="1"/>
  <c r="E34" i="25"/>
  <c r="E35" i="25" s="1"/>
  <c r="D34" i="25"/>
  <c r="D35" i="25" s="1"/>
  <c r="C34" i="25"/>
  <c r="C35" i="25" s="1"/>
  <c r="O33" i="25"/>
  <c r="O32" i="25"/>
  <c r="O31" i="25"/>
  <c r="O30" i="25"/>
  <c r="O29" i="25"/>
  <c r="H41" i="35"/>
  <c r="I41" i="35" s="1"/>
  <c r="H40" i="35"/>
  <c r="I40" i="35" s="1"/>
  <c r="H39" i="35"/>
  <c r="I39" i="35" s="1"/>
  <c r="H38" i="35"/>
  <c r="I38" i="35" s="1"/>
  <c r="I26" i="36" l="1"/>
  <c r="I27" i="36" s="1"/>
  <c r="F117" i="32"/>
  <c r="O34" i="25"/>
  <c r="O35" i="25" s="1"/>
  <c r="F75" i="11" l="1"/>
  <c r="D75" i="11"/>
  <c r="C75" i="11"/>
  <c r="I62" i="51"/>
  <c r="I63" i="51"/>
  <c r="I64" i="51"/>
  <c r="I65" i="51"/>
  <c r="C66" i="51"/>
  <c r="D66" i="51"/>
  <c r="E66" i="51"/>
  <c r="F66" i="51"/>
  <c r="G66" i="51"/>
  <c r="H66" i="51"/>
  <c r="I66" i="51" l="1"/>
  <c r="O10" i="45"/>
  <c r="O11" i="45"/>
  <c r="O12" i="45"/>
  <c r="O13" i="45"/>
  <c r="C14" i="45"/>
  <c r="D14" i="45"/>
  <c r="E14" i="45"/>
  <c r="F14" i="45"/>
  <c r="G14" i="45"/>
  <c r="H14" i="45"/>
  <c r="I14" i="45"/>
  <c r="J14" i="45"/>
  <c r="K14" i="45"/>
  <c r="L14" i="45"/>
  <c r="M14" i="45"/>
  <c r="N14" i="45"/>
  <c r="O14" i="45" l="1"/>
  <c r="G117" i="29"/>
  <c r="E117" i="29"/>
  <c r="D117" i="29"/>
  <c r="C117" i="29"/>
  <c r="F116" i="29"/>
  <c r="F115" i="29"/>
  <c r="F114" i="29"/>
  <c r="F113" i="29"/>
  <c r="F117" i="29" l="1"/>
  <c r="F35" i="21"/>
  <c r="F36" i="21"/>
  <c r="F37" i="21"/>
  <c r="F38" i="21"/>
  <c r="G39" i="21"/>
  <c r="E39" i="21"/>
  <c r="D39" i="21"/>
  <c r="C39" i="21"/>
  <c r="G39" i="7"/>
  <c r="E39" i="7"/>
  <c r="D39" i="7"/>
  <c r="C39" i="7"/>
  <c r="F38" i="7"/>
  <c r="F37" i="7"/>
  <c r="F36" i="7"/>
  <c r="F35" i="7"/>
  <c r="G20" i="55"/>
  <c r="G21" i="55" s="1"/>
  <c r="F20" i="55"/>
  <c r="F21" i="55" s="1"/>
  <c r="E20" i="55"/>
  <c r="E21" i="55" s="1"/>
  <c r="D20" i="55"/>
  <c r="D21" i="55" s="1"/>
  <c r="C20" i="55"/>
  <c r="C21" i="55" s="1"/>
  <c r="H19" i="55"/>
  <c r="H18" i="55"/>
  <c r="H17" i="55"/>
  <c r="H20" i="55" l="1"/>
  <c r="H21" i="55" s="1"/>
  <c r="F39" i="21"/>
  <c r="F39" i="7"/>
  <c r="M26" i="4" l="1"/>
  <c r="M27" i="4" s="1"/>
  <c r="L26" i="4"/>
  <c r="L27" i="4" s="1"/>
  <c r="K26" i="4"/>
  <c r="K27" i="4" s="1"/>
  <c r="J26" i="4"/>
  <c r="J27" i="4" s="1"/>
  <c r="I26" i="4"/>
  <c r="I27" i="4" s="1"/>
  <c r="H26" i="4"/>
  <c r="H27" i="4" s="1"/>
  <c r="G26" i="4"/>
  <c r="G27" i="4" s="1"/>
  <c r="F26" i="4"/>
  <c r="F27" i="4" s="1"/>
  <c r="E26" i="4"/>
  <c r="E27" i="4" s="1"/>
  <c r="D26" i="4"/>
  <c r="D27" i="4" s="1"/>
  <c r="C26" i="4"/>
  <c r="N25" i="4"/>
  <c r="N24" i="4"/>
  <c r="N23" i="4"/>
  <c r="E58" i="3"/>
  <c r="E57" i="3"/>
  <c r="E56" i="3"/>
  <c r="E55" i="3"/>
  <c r="N26" i="4" l="1"/>
  <c r="N27" i="4" s="1"/>
  <c r="C27" i="4"/>
  <c r="J117" i="1"/>
  <c r="H117" i="1"/>
  <c r="G117" i="1"/>
  <c r="C117" i="1"/>
  <c r="I116" i="1"/>
  <c r="I115" i="1"/>
  <c r="I114" i="1"/>
  <c r="I113" i="1"/>
  <c r="E117" i="1"/>
  <c r="E116" i="1"/>
  <c r="F116" i="1" s="1"/>
  <c r="E115" i="1"/>
  <c r="F115" i="1" s="1"/>
  <c r="E114" i="1"/>
  <c r="F114" i="1" s="1"/>
  <c r="E113" i="1"/>
  <c r="F113" i="1" s="1"/>
  <c r="F117" i="1" l="1"/>
  <c r="I117" i="1"/>
  <c r="O107" i="53" l="1"/>
  <c r="N31" i="46" l="1"/>
  <c r="N32" i="46"/>
  <c r="N33" i="46"/>
  <c r="N34" i="46"/>
  <c r="N7" i="46"/>
  <c r="N8" i="46"/>
  <c r="N16" i="46" l="1"/>
  <c r="N42" i="46"/>
  <c r="N17" i="4"/>
  <c r="N18" i="4"/>
  <c r="N19" i="4"/>
  <c r="H20" i="36" l="1"/>
  <c r="H21" i="36" s="1"/>
  <c r="G20" i="36"/>
  <c r="G21" i="36" s="1"/>
  <c r="F20" i="36"/>
  <c r="F21" i="36" s="1"/>
  <c r="E20" i="36"/>
  <c r="E21" i="36" s="1"/>
  <c r="D20" i="36"/>
  <c r="D21" i="36" s="1"/>
  <c r="C20" i="36"/>
  <c r="C21" i="36" s="1"/>
  <c r="I19" i="36"/>
  <c r="I18" i="36"/>
  <c r="I17" i="36"/>
  <c r="I20" i="36" l="1"/>
  <c r="I21" i="36" s="1"/>
  <c r="N157" i="32"/>
  <c r="N156" i="32"/>
  <c r="N26" i="25"/>
  <c r="N27" i="25" s="1"/>
  <c r="M26" i="25"/>
  <c r="M27" i="25" s="1"/>
  <c r="L26" i="25"/>
  <c r="L27" i="25" s="1"/>
  <c r="K26" i="25"/>
  <c r="K27" i="25" s="1"/>
  <c r="J26" i="25"/>
  <c r="J27" i="25" s="1"/>
  <c r="I26" i="25"/>
  <c r="I27" i="25" s="1"/>
  <c r="H26" i="25"/>
  <c r="H27" i="25" s="1"/>
  <c r="G26" i="25"/>
  <c r="G27" i="25" s="1"/>
  <c r="F26" i="25"/>
  <c r="F27" i="25" s="1"/>
  <c r="E26" i="25"/>
  <c r="E27" i="25" s="1"/>
  <c r="D26" i="25"/>
  <c r="D27" i="25" s="1"/>
  <c r="C26" i="25"/>
  <c r="C27" i="25" s="1"/>
  <c r="O25" i="25"/>
  <c r="O24" i="25"/>
  <c r="O23" i="25"/>
  <c r="O22" i="25"/>
  <c r="O21" i="25"/>
  <c r="H43" i="35"/>
  <c r="H44" i="35"/>
  <c r="H45" i="35"/>
  <c r="H46" i="35"/>
  <c r="I46" i="35" s="1"/>
  <c r="O26" i="25" l="1"/>
  <c r="O27" i="25" s="1"/>
  <c r="M104" i="21" l="1"/>
  <c r="L104" i="21"/>
  <c r="M103" i="21"/>
  <c r="L103" i="21"/>
  <c r="M102" i="21"/>
  <c r="L102" i="21"/>
  <c r="M101" i="21"/>
  <c r="L101" i="21"/>
  <c r="L103" i="7"/>
  <c r="G26" i="55"/>
  <c r="G27" i="55" s="1"/>
  <c r="F26" i="55"/>
  <c r="F27" i="55" s="1"/>
  <c r="E26" i="55"/>
  <c r="E27" i="55" s="1"/>
  <c r="D26" i="55"/>
  <c r="D27" i="55" s="1"/>
  <c r="C26" i="55"/>
  <c r="C27" i="55" s="1"/>
  <c r="H25" i="55"/>
  <c r="H24" i="55"/>
  <c r="H23" i="55"/>
  <c r="C61" i="62"/>
  <c r="M20" i="4"/>
  <c r="M21" i="4" s="1"/>
  <c r="L20" i="4"/>
  <c r="L21" i="4" s="1"/>
  <c r="K20" i="4"/>
  <c r="K21" i="4" s="1"/>
  <c r="J20" i="4"/>
  <c r="J21" i="4" s="1"/>
  <c r="I20" i="4"/>
  <c r="I21" i="4" s="1"/>
  <c r="H20" i="4"/>
  <c r="H21" i="4" s="1"/>
  <c r="G20" i="4"/>
  <c r="G21" i="4" s="1"/>
  <c r="F20" i="4"/>
  <c r="F21" i="4" s="1"/>
  <c r="E20" i="4"/>
  <c r="E21" i="4" s="1"/>
  <c r="D20" i="4"/>
  <c r="D21" i="4" s="1"/>
  <c r="C20" i="4"/>
  <c r="C21" i="4" s="1"/>
  <c r="E53" i="3"/>
  <c r="N20" i="4" l="1"/>
  <c r="N21" i="4" s="1"/>
  <c r="H26" i="55"/>
  <c r="H27" i="55" s="1"/>
  <c r="C111" i="1" l="1"/>
  <c r="C50" i="54" l="1"/>
  <c r="D50" i="54"/>
  <c r="E50" i="54"/>
  <c r="F50" i="54"/>
  <c r="G50" i="54"/>
  <c r="C51" i="54"/>
  <c r="D51" i="54"/>
  <c r="E51" i="54"/>
  <c r="F51" i="54"/>
  <c r="G51" i="54"/>
  <c r="C52" i="54"/>
  <c r="D52" i="54"/>
  <c r="E52" i="54"/>
  <c r="F52" i="54"/>
  <c r="G52" i="54"/>
  <c r="D49" i="54"/>
  <c r="E49" i="54"/>
  <c r="F49" i="54"/>
  <c r="G49" i="54"/>
  <c r="C49" i="54"/>
  <c r="C109" i="56" l="1"/>
  <c r="D109" i="56"/>
  <c r="E109" i="56"/>
  <c r="F109" i="56"/>
  <c r="G109" i="56"/>
  <c r="H109" i="56"/>
  <c r="I109" i="56"/>
  <c r="J109" i="56"/>
  <c r="K109" i="56"/>
  <c r="L109" i="56"/>
  <c r="M109" i="56"/>
  <c r="O107" i="56"/>
  <c r="O108" i="56"/>
  <c r="O109" i="53"/>
  <c r="D108" i="53"/>
  <c r="E108" i="53"/>
  <c r="F108" i="53"/>
  <c r="G108" i="53"/>
  <c r="H108" i="53"/>
  <c r="I108" i="53"/>
  <c r="J108" i="53"/>
  <c r="K108" i="53"/>
  <c r="L108" i="53"/>
  <c r="M108" i="53"/>
  <c r="N108" i="53"/>
  <c r="C108" i="53"/>
  <c r="F107" i="29" l="1"/>
  <c r="H32" i="36" l="1"/>
  <c r="H33" i="36" s="1"/>
  <c r="G32" i="36"/>
  <c r="G33" i="36" s="1"/>
  <c r="F32" i="36"/>
  <c r="F33" i="36" s="1"/>
  <c r="E32" i="36"/>
  <c r="E33" i="36" s="1"/>
  <c r="D32" i="36"/>
  <c r="D33" i="36" s="1"/>
  <c r="C32" i="36"/>
  <c r="C33" i="36" s="1"/>
  <c r="I31" i="36"/>
  <c r="I30" i="36"/>
  <c r="I29" i="36"/>
  <c r="N42" i="25"/>
  <c r="N43" i="25" s="1"/>
  <c r="M42" i="25"/>
  <c r="M43" i="25" s="1"/>
  <c r="L42" i="25"/>
  <c r="L43" i="25" s="1"/>
  <c r="K42" i="25"/>
  <c r="K43" i="25" s="1"/>
  <c r="J42" i="25"/>
  <c r="J43" i="25" s="1"/>
  <c r="I42" i="25"/>
  <c r="I43" i="25" s="1"/>
  <c r="H42" i="25"/>
  <c r="H43" i="25" s="1"/>
  <c r="G42" i="25"/>
  <c r="G43" i="25" s="1"/>
  <c r="F42" i="25"/>
  <c r="F43" i="25" s="1"/>
  <c r="E42" i="25"/>
  <c r="E43" i="25" s="1"/>
  <c r="D42" i="25"/>
  <c r="D43" i="25" s="1"/>
  <c r="C42" i="25"/>
  <c r="C43" i="25" s="1"/>
  <c r="O41" i="25"/>
  <c r="O40" i="25"/>
  <c r="O39" i="25"/>
  <c r="O38" i="25"/>
  <c r="O37" i="25"/>
  <c r="I32" i="36" l="1"/>
  <c r="I33" i="36" s="1"/>
  <c r="O42" i="25"/>
  <c r="O43" i="25" s="1"/>
  <c r="I44" i="35" l="1"/>
  <c r="I45" i="35"/>
  <c r="G33" i="7" l="1"/>
  <c r="G32" i="55"/>
  <c r="G33" i="55" s="1"/>
  <c r="F32" i="55"/>
  <c r="F33" i="55" s="1"/>
  <c r="E32" i="55"/>
  <c r="E33" i="55" s="1"/>
  <c r="D32" i="55"/>
  <c r="D33" i="55" s="1"/>
  <c r="C32" i="55"/>
  <c r="C33" i="55" s="1"/>
  <c r="H31" i="55"/>
  <c r="H30" i="55"/>
  <c r="H29" i="55"/>
  <c r="H32" i="55" l="1"/>
  <c r="H33" i="55" s="1"/>
  <c r="C32" i="4" l="1"/>
  <c r="D32" i="4"/>
  <c r="D33" i="4" s="1"/>
  <c r="E32" i="4"/>
  <c r="E33" i="4" s="1"/>
  <c r="F32" i="4"/>
  <c r="F33" i="4" s="1"/>
  <c r="G32" i="4"/>
  <c r="H32" i="4"/>
  <c r="H33" i="4" s="1"/>
  <c r="I32" i="4"/>
  <c r="I33" i="4" s="1"/>
  <c r="J32" i="4"/>
  <c r="J33" i="4" s="1"/>
  <c r="K32" i="4"/>
  <c r="K33" i="4" s="1"/>
  <c r="L32" i="4"/>
  <c r="L33" i="4" s="1"/>
  <c r="M32" i="4"/>
  <c r="M33" i="4" s="1"/>
  <c r="G33" i="4"/>
  <c r="N31" i="4"/>
  <c r="N30" i="4"/>
  <c r="N29" i="4"/>
  <c r="E52" i="3"/>
  <c r="N32" i="4" l="1"/>
  <c r="N33" i="4" s="1"/>
  <c r="C33" i="4"/>
  <c r="J111" i="1" l="1"/>
  <c r="H111" i="1"/>
  <c r="G111" i="1"/>
  <c r="E109" i="1"/>
  <c r="F109" i="1" s="1"/>
  <c r="E110" i="1"/>
  <c r="F110" i="1" s="1"/>
  <c r="I57" i="52" l="1"/>
  <c r="I58" i="52"/>
  <c r="I59" i="52"/>
  <c r="I60" i="52"/>
  <c r="H61" i="52"/>
  <c r="G61" i="52"/>
  <c r="F61" i="52"/>
  <c r="E61" i="52"/>
  <c r="D61" i="52"/>
  <c r="C61" i="52"/>
  <c r="G111" i="29"/>
  <c r="D111" i="29"/>
  <c r="S181" i="29" s="1"/>
  <c r="E111" i="29"/>
  <c r="C111" i="29"/>
  <c r="R181" i="29" s="1"/>
  <c r="I68" i="52" l="1"/>
  <c r="I61" i="52"/>
  <c r="C13" i="57" l="1"/>
  <c r="D13" i="57"/>
  <c r="E13" i="57"/>
  <c r="F13" i="57"/>
  <c r="G13" i="57"/>
  <c r="H13" i="57"/>
  <c r="I13" i="57"/>
  <c r="J13" i="57"/>
  <c r="K13" i="57"/>
  <c r="L13" i="57"/>
  <c r="M13" i="57"/>
  <c r="E51" i="3" l="1"/>
  <c r="O27" i="44"/>
  <c r="E108" i="1"/>
  <c r="F108" i="1" s="1"/>
  <c r="O31" i="53" l="1"/>
  <c r="D69" i="11"/>
  <c r="N121" i="11" s="1"/>
  <c r="E69" i="11"/>
  <c r="F69" i="11"/>
  <c r="C69" i="11"/>
  <c r="M121" i="11" s="1"/>
  <c r="G111" i="32" l="1"/>
  <c r="D111" i="32"/>
  <c r="P170" i="32" s="1"/>
  <c r="E111" i="32"/>
  <c r="C111" i="32"/>
  <c r="O170" i="32" s="1"/>
  <c r="F108" i="32"/>
  <c r="F109" i="32"/>
  <c r="F110" i="32"/>
  <c r="F110" i="29"/>
  <c r="F109" i="29"/>
  <c r="F108" i="29"/>
  <c r="G33" i="21"/>
  <c r="D33" i="21"/>
  <c r="M105" i="21" s="1"/>
  <c r="E33" i="21"/>
  <c r="C33" i="21"/>
  <c r="L105" i="21" s="1"/>
  <c r="D33" i="7"/>
  <c r="M104" i="7" s="1"/>
  <c r="E33" i="7"/>
  <c r="C33" i="7"/>
  <c r="L104" i="7" s="1"/>
  <c r="F32" i="21"/>
  <c r="F31" i="21"/>
  <c r="F30" i="21"/>
  <c r="F32" i="7"/>
  <c r="F31" i="7"/>
  <c r="F30" i="7"/>
  <c r="I110" i="1"/>
  <c r="I109" i="1"/>
  <c r="I108" i="1"/>
  <c r="D22" i="62" l="1"/>
  <c r="E22" i="62"/>
  <c r="F22" i="62"/>
  <c r="G22" i="62"/>
  <c r="H22" i="62"/>
  <c r="I22" i="62"/>
  <c r="J22" i="62"/>
  <c r="K22" i="62"/>
  <c r="L22" i="62"/>
  <c r="M22" i="62"/>
  <c r="N22" i="62"/>
  <c r="O22" i="62"/>
  <c r="P22" i="62"/>
  <c r="Q22" i="62"/>
  <c r="R22" i="62"/>
  <c r="S22" i="62"/>
  <c r="T22" i="62"/>
  <c r="C22" i="62"/>
  <c r="F107" i="32" l="1"/>
  <c r="I43" i="35"/>
  <c r="D9" i="51"/>
  <c r="E9" i="51"/>
  <c r="F9" i="51"/>
  <c r="G9" i="51"/>
  <c r="H9" i="51"/>
  <c r="C9" i="51"/>
  <c r="I9" i="51" l="1"/>
  <c r="F111" i="32"/>
  <c r="C49" i="45" l="1"/>
  <c r="C44" i="45"/>
  <c r="G105" i="29"/>
  <c r="E105" i="29"/>
  <c r="D105" i="29"/>
  <c r="S180" i="29" s="1"/>
  <c r="C105" i="29"/>
  <c r="R180" i="29" s="1"/>
  <c r="C66" i="49"/>
  <c r="C44" i="49"/>
  <c r="C14" i="49"/>
  <c r="C14" i="47"/>
  <c r="F111" i="29" l="1"/>
  <c r="N65" i="47"/>
  <c r="N64" i="47"/>
  <c r="N63" i="47"/>
  <c r="N62" i="47"/>
  <c r="C49" i="47"/>
  <c r="F29" i="21"/>
  <c r="C27" i="46"/>
  <c r="C22" i="46"/>
  <c r="D22" i="46"/>
  <c r="E22" i="46"/>
  <c r="F22" i="46"/>
  <c r="G22" i="46"/>
  <c r="H22" i="46"/>
  <c r="I22" i="46"/>
  <c r="J22" i="46"/>
  <c r="K22" i="46"/>
  <c r="L22" i="46"/>
  <c r="M22" i="46"/>
  <c r="F33" i="7"/>
  <c r="F29" i="7"/>
  <c r="C40" i="54"/>
  <c r="C35" i="54"/>
  <c r="C27" i="54"/>
  <c r="C14" i="54"/>
  <c r="C49" i="62"/>
  <c r="E50" i="3"/>
  <c r="C53" i="54" l="1"/>
  <c r="N66" i="47"/>
  <c r="F33" i="21"/>
  <c r="E111" i="1" l="1"/>
  <c r="I107" i="1"/>
  <c r="E107" i="1"/>
  <c r="F107" i="1" s="1"/>
  <c r="F111" i="1" l="1"/>
  <c r="I111" i="1"/>
  <c r="D222" i="56" l="1"/>
  <c r="E222" i="56"/>
  <c r="F222" i="56"/>
  <c r="G222" i="56"/>
  <c r="H222" i="56"/>
  <c r="I222" i="56"/>
  <c r="J222" i="56"/>
  <c r="K222" i="56"/>
  <c r="L222" i="56"/>
  <c r="M222" i="56"/>
  <c r="N222" i="56"/>
  <c r="C222" i="56"/>
  <c r="O96" i="56"/>
  <c r="O84" i="56"/>
  <c r="H35" i="35"/>
  <c r="H36" i="35"/>
  <c r="I36" i="35" s="1"/>
  <c r="H33" i="35"/>
  <c r="H34" i="35"/>
  <c r="E63" i="11"/>
  <c r="O82" i="53"/>
  <c r="C10" i="50" l="1"/>
  <c r="D10" i="50"/>
  <c r="E10" i="50"/>
  <c r="F10" i="50"/>
  <c r="G10" i="50"/>
  <c r="N61" i="45" l="1"/>
  <c r="N60" i="46" l="1"/>
  <c r="O308" i="56" l="1"/>
  <c r="C296" i="56"/>
  <c r="D296" i="56"/>
  <c r="E296" i="56"/>
  <c r="F296" i="56"/>
  <c r="G296" i="56"/>
  <c r="I296" i="56"/>
  <c r="J296" i="56"/>
  <c r="K296" i="56"/>
  <c r="L296" i="56"/>
  <c r="M296" i="56"/>
  <c r="N296" i="56"/>
  <c r="O284" i="56"/>
  <c r="O272" i="56"/>
  <c r="O260" i="56"/>
  <c r="O210" i="56"/>
  <c r="O198" i="56"/>
  <c r="O234" i="56"/>
  <c r="O186" i="56"/>
  <c r="O172" i="56"/>
  <c r="O158" i="56"/>
  <c r="O132" i="56"/>
  <c r="C120" i="56"/>
  <c r="D120" i="56"/>
  <c r="E120" i="56"/>
  <c r="F120" i="56"/>
  <c r="G120" i="56"/>
  <c r="H120" i="56"/>
  <c r="I120" i="56"/>
  <c r="J120" i="56"/>
  <c r="K120" i="56"/>
  <c r="L120" i="56"/>
  <c r="M120" i="56"/>
  <c r="N120" i="56"/>
  <c r="O120" i="56"/>
  <c r="C46" i="56"/>
  <c r="D46" i="56"/>
  <c r="E46" i="56"/>
  <c r="F46" i="56"/>
  <c r="G46" i="56"/>
  <c r="H46" i="56"/>
  <c r="I46" i="56"/>
  <c r="J46" i="56"/>
  <c r="K46" i="56"/>
  <c r="L46" i="56"/>
  <c r="M46" i="56"/>
  <c r="N46" i="56"/>
  <c r="O58" i="56"/>
  <c r="N35" i="56"/>
  <c r="M35" i="56"/>
  <c r="L35" i="56"/>
  <c r="K35" i="56"/>
  <c r="J35" i="56"/>
  <c r="I35" i="56"/>
  <c r="H35" i="56"/>
  <c r="G35" i="56"/>
  <c r="F35" i="56"/>
  <c r="E35" i="56"/>
  <c r="D35" i="56"/>
  <c r="C35" i="56"/>
  <c r="O34" i="56"/>
  <c r="O33" i="56"/>
  <c r="O32" i="56"/>
  <c r="O31" i="56"/>
  <c r="N23" i="56"/>
  <c r="M23" i="56"/>
  <c r="L23" i="56"/>
  <c r="K23" i="56"/>
  <c r="J23" i="56"/>
  <c r="I23" i="56"/>
  <c r="H23" i="56"/>
  <c r="G23" i="56"/>
  <c r="F23" i="56"/>
  <c r="E23" i="56"/>
  <c r="D23" i="56"/>
  <c r="C23" i="56"/>
  <c r="O22" i="56"/>
  <c r="O46" i="56" s="1"/>
  <c r="O21" i="56"/>
  <c r="O20" i="56"/>
  <c r="O19" i="56"/>
  <c r="O10" i="56"/>
  <c r="O30" i="56" l="1"/>
  <c r="O42" i="56"/>
  <c r="O296" i="56"/>
  <c r="O222" i="56"/>
  <c r="O35" i="56"/>
  <c r="O23" i="56"/>
  <c r="O60" i="48"/>
  <c r="C47" i="48"/>
  <c r="D47" i="48"/>
  <c r="E47" i="48"/>
  <c r="F47" i="48"/>
  <c r="G47" i="48"/>
  <c r="H47" i="48"/>
  <c r="I47" i="48"/>
  <c r="J47" i="48"/>
  <c r="K47" i="48"/>
  <c r="L47" i="48"/>
  <c r="M47" i="48"/>
  <c r="N47" i="48"/>
  <c r="O34" i="48"/>
  <c r="O21" i="48"/>
  <c r="O8" i="48"/>
  <c r="C47" i="52"/>
  <c r="D47" i="52"/>
  <c r="E47" i="52"/>
  <c r="F47" i="52"/>
  <c r="G47" i="52"/>
  <c r="H47" i="52"/>
  <c r="I34" i="52"/>
  <c r="I21" i="52"/>
  <c r="I8" i="52"/>
  <c r="F104" i="32"/>
  <c r="E48" i="3"/>
  <c r="O21" i="26"/>
  <c r="O8" i="26"/>
  <c r="O94" i="53"/>
  <c r="O70" i="53"/>
  <c r="O58" i="53"/>
  <c r="O46" i="53"/>
  <c r="O34" i="53"/>
  <c r="O21" i="53"/>
  <c r="O8" i="53"/>
  <c r="I47" i="52" l="1"/>
  <c r="O47" i="48"/>
  <c r="I60" i="51"/>
  <c r="C47" i="51"/>
  <c r="D47" i="51"/>
  <c r="E47" i="51"/>
  <c r="F47" i="51"/>
  <c r="G47" i="51"/>
  <c r="H47" i="51"/>
  <c r="I34" i="51"/>
  <c r="I21" i="51"/>
  <c r="I8" i="51"/>
  <c r="H61" i="50"/>
  <c r="N61" i="50"/>
  <c r="T61" i="50"/>
  <c r="C48" i="50"/>
  <c r="D48" i="50"/>
  <c r="E48" i="50"/>
  <c r="F48" i="50"/>
  <c r="G48" i="50"/>
  <c r="I48" i="50"/>
  <c r="J48" i="50"/>
  <c r="K48" i="50"/>
  <c r="L48" i="50"/>
  <c r="M48" i="50"/>
  <c r="O48" i="50"/>
  <c r="P48" i="50"/>
  <c r="Q48" i="50"/>
  <c r="R48" i="50"/>
  <c r="S48" i="50"/>
  <c r="H35" i="50"/>
  <c r="N35" i="50"/>
  <c r="T35" i="50"/>
  <c r="H22" i="50"/>
  <c r="N22" i="50"/>
  <c r="T22" i="50"/>
  <c r="T58" i="50"/>
  <c r="T59" i="50"/>
  <c r="T60" i="50"/>
  <c r="T9" i="50"/>
  <c r="N9" i="50"/>
  <c r="H9" i="50"/>
  <c r="O60" i="45"/>
  <c r="C47" i="45"/>
  <c r="D47" i="45"/>
  <c r="E47" i="45"/>
  <c r="F47" i="45"/>
  <c r="G47" i="45"/>
  <c r="H47" i="45"/>
  <c r="I47" i="45"/>
  <c r="J47" i="45"/>
  <c r="K47" i="45"/>
  <c r="L47" i="45"/>
  <c r="M47" i="45"/>
  <c r="N47" i="45"/>
  <c r="O34" i="45"/>
  <c r="O21" i="45"/>
  <c r="O8" i="45"/>
  <c r="F104" i="29"/>
  <c r="K60" i="49"/>
  <c r="C47" i="49"/>
  <c r="D47" i="49"/>
  <c r="E47" i="49"/>
  <c r="F47" i="49"/>
  <c r="G47" i="49"/>
  <c r="H47" i="49"/>
  <c r="I47" i="49"/>
  <c r="J47" i="49"/>
  <c r="K34" i="49"/>
  <c r="K21" i="49"/>
  <c r="K8" i="49"/>
  <c r="C47" i="47"/>
  <c r="D47" i="47"/>
  <c r="E47" i="47"/>
  <c r="F47" i="47"/>
  <c r="G47" i="47"/>
  <c r="H47" i="47"/>
  <c r="I47" i="47"/>
  <c r="J47" i="47"/>
  <c r="K47" i="47"/>
  <c r="L47" i="47"/>
  <c r="M47" i="47"/>
  <c r="N60" i="47"/>
  <c r="N34" i="47"/>
  <c r="N21" i="47"/>
  <c r="N8" i="47"/>
  <c r="G27" i="21"/>
  <c r="F26" i="21"/>
  <c r="N21" i="46"/>
  <c r="F26" i="7"/>
  <c r="H8" i="54"/>
  <c r="H21" i="54"/>
  <c r="H47" i="54" s="1"/>
  <c r="H34" i="54"/>
  <c r="C47" i="54"/>
  <c r="D47" i="54"/>
  <c r="E47" i="54"/>
  <c r="F47" i="54"/>
  <c r="G47" i="54"/>
  <c r="H60" i="54"/>
  <c r="U34" i="62"/>
  <c r="T47" i="62"/>
  <c r="S47" i="62"/>
  <c r="R47" i="62"/>
  <c r="Q47" i="62"/>
  <c r="P47" i="62"/>
  <c r="O47" i="62"/>
  <c r="N47" i="62"/>
  <c r="M47" i="62"/>
  <c r="L47" i="62"/>
  <c r="K47" i="62"/>
  <c r="J47" i="62"/>
  <c r="I47" i="62"/>
  <c r="H47" i="62"/>
  <c r="G47" i="62"/>
  <c r="F47" i="62"/>
  <c r="E47" i="62"/>
  <c r="D47" i="62"/>
  <c r="C47" i="62"/>
  <c r="O63" i="44"/>
  <c r="O37" i="44"/>
  <c r="O24" i="44"/>
  <c r="O8" i="44"/>
  <c r="U21" i="62"/>
  <c r="U8" i="62"/>
  <c r="U60" i="62"/>
  <c r="T69" i="50" l="1"/>
  <c r="H48" i="50"/>
  <c r="I47" i="51"/>
  <c r="N47" i="47"/>
  <c r="U47" i="62"/>
  <c r="T48" i="50"/>
  <c r="U22" i="50"/>
  <c r="U61" i="50"/>
  <c r="N48" i="50"/>
  <c r="U35" i="50"/>
  <c r="U9" i="50"/>
  <c r="O47" i="45"/>
  <c r="K47" i="49"/>
  <c r="U48" i="50" l="1"/>
  <c r="J105" i="1"/>
  <c r="H105" i="1"/>
  <c r="G105" i="1"/>
  <c r="C105" i="1"/>
  <c r="E104" i="1"/>
  <c r="F104" i="1" s="1"/>
  <c r="I104" i="1"/>
  <c r="N43" i="44" l="1"/>
  <c r="O183" i="56" l="1"/>
  <c r="O184" i="56"/>
  <c r="O105" i="56"/>
  <c r="O106" i="56"/>
  <c r="O116" i="56" s="1"/>
  <c r="O81" i="56"/>
  <c r="O82" i="56"/>
  <c r="O83" i="56"/>
  <c r="O92" i="56" l="1"/>
  <c r="N10" i="63"/>
  <c r="M10" i="63"/>
  <c r="L10" i="63"/>
  <c r="K10" i="63"/>
  <c r="J10" i="63"/>
  <c r="I10" i="63"/>
  <c r="H10" i="63"/>
  <c r="G10" i="63"/>
  <c r="F10" i="63"/>
  <c r="E10" i="63"/>
  <c r="D10" i="63"/>
  <c r="E7" i="63"/>
  <c r="F7" i="63"/>
  <c r="G7" i="63"/>
  <c r="H7" i="63"/>
  <c r="I7" i="63"/>
  <c r="J7" i="63"/>
  <c r="K7" i="63"/>
  <c r="L7" i="63"/>
  <c r="M7" i="63"/>
  <c r="N7" i="63"/>
  <c r="D7" i="63"/>
  <c r="O9" i="63"/>
  <c r="O8" i="63"/>
  <c r="O6" i="63"/>
  <c r="O5" i="63"/>
  <c r="O10" i="63" l="1"/>
  <c r="O7" i="63"/>
  <c r="U57" i="62"/>
  <c r="U58" i="62"/>
  <c r="U59" i="62"/>
  <c r="O60" i="44"/>
  <c r="O61" i="44"/>
  <c r="U68" i="62" l="1"/>
  <c r="O18" i="26" l="1"/>
  <c r="O19" i="26"/>
  <c r="O5" i="26"/>
  <c r="O6" i="26"/>
  <c r="C27" i="49" l="1"/>
  <c r="I102" i="1" l="1"/>
  <c r="I103" i="1"/>
  <c r="E102" i="1"/>
  <c r="F102" i="1" s="1"/>
  <c r="E103" i="1"/>
  <c r="F103" i="1" s="1"/>
  <c r="E105" i="1"/>
  <c r="F105" i="1" s="1"/>
  <c r="N50" i="48" l="1"/>
  <c r="M50" i="48"/>
  <c r="L50" i="48"/>
  <c r="K50" i="48"/>
  <c r="J50" i="48"/>
  <c r="I50" i="48"/>
  <c r="H50" i="48"/>
  <c r="G50" i="48"/>
  <c r="F50" i="48"/>
  <c r="E50" i="48"/>
  <c r="D50" i="48"/>
  <c r="C50" i="48"/>
  <c r="N49" i="48"/>
  <c r="M49" i="48"/>
  <c r="L49" i="48"/>
  <c r="K49" i="48"/>
  <c r="J49" i="48"/>
  <c r="I49" i="48"/>
  <c r="H49" i="48"/>
  <c r="G49" i="48"/>
  <c r="F49" i="48"/>
  <c r="E49" i="48"/>
  <c r="D49" i="48"/>
  <c r="C49" i="48"/>
  <c r="N46" i="48"/>
  <c r="M46" i="48"/>
  <c r="L46" i="48"/>
  <c r="K46" i="48"/>
  <c r="J46" i="48"/>
  <c r="I46" i="48"/>
  <c r="H46" i="48"/>
  <c r="G46" i="48"/>
  <c r="F46" i="48"/>
  <c r="E46" i="48"/>
  <c r="D46" i="48"/>
  <c r="C46" i="48"/>
  <c r="N45" i="48"/>
  <c r="M45" i="48"/>
  <c r="L45" i="48"/>
  <c r="K45" i="48"/>
  <c r="J45" i="48"/>
  <c r="I45" i="48"/>
  <c r="H45" i="48"/>
  <c r="G45" i="48"/>
  <c r="F45" i="48"/>
  <c r="E45" i="48"/>
  <c r="D45" i="48"/>
  <c r="C45" i="48"/>
  <c r="D44" i="48"/>
  <c r="E44" i="48"/>
  <c r="F44" i="48"/>
  <c r="G44" i="48"/>
  <c r="H44" i="48"/>
  <c r="I44" i="48"/>
  <c r="J44" i="48"/>
  <c r="K44" i="48"/>
  <c r="L44" i="48"/>
  <c r="M44" i="48"/>
  <c r="N44" i="48"/>
  <c r="C44" i="48"/>
  <c r="C299" i="56"/>
  <c r="C294" i="56"/>
  <c r="C293" i="56"/>
  <c r="C225" i="56"/>
  <c r="C220" i="56"/>
  <c r="C219" i="56"/>
  <c r="C123" i="56"/>
  <c r="C118" i="56"/>
  <c r="C117" i="56"/>
  <c r="N301" i="56"/>
  <c r="M301" i="56"/>
  <c r="L301" i="56"/>
  <c r="K301" i="56"/>
  <c r="J301" i="56"/>
  <c r="I301" i="56"/>
  <c r="H301" i="56"/>
  <c r="G301" i="56"/>
  <c r="F301" i="56"/>
  <c r="E301" i="56"/>
  <c r="D301" i="56"/>
  <c r="C301" i="56"/>
  <c r="N300" i="56"/>
  <c r="M300" i="56"/>
  <c r="L300" i="56"/>
  <c r="K300" i="56"/>
  <c r="J300" i="56"/>
  <c r="I300" i="56"/>
  <c r="H300" i="56"/>
  <c r="G300" i="56"/>
  <c r="F300" i="56"/>
  <c r="E300" i="56"/>
  <c r="D300" i="56"/>
  <c r="C300" i="56"/>
  <c r="N299" i="56"/>
  <c r="M299" i="56"/>
  <c r="L299" i="56"/>
  <c r="K299" i="56"/>
  <c r="J299" i="56"/>
  <c r="I299" i="56"/>
  <c r="H299" i="56"/>
  <c r="G299" i="56"/>
  <c r="F299" i="56"/>
  <c r="E299" i="56"/>
  <c r="D299" i="56"/>
  <c r="N298" i="56"/>
  <c r="M298" i="56"/>
  <c r="L298" i="56"/>
  <c r="K298" i="56"/>
  <c r="J298" i="56"/>
  <c r="I298" i="56"/>
  <c r="H298" i="56"/>
  <c r="G298" i="56"/>
  <c r="F298" i="56"/>
  <c r="E298" i="56"/>
  <c r="D298" i="56"/>
  <c r="C298" i="56"/>
  <c r="N295" i="56"/>
  <c r="M295" i="56"/>
  <c r="L295" i="56"/>
  <c r="K295" i="56"/>
  <c r="J295" i="56"/>
  <c r="I295" i="56"/>
  <c r="H295" i="56"/>
  <c r="G295" i="56"/>
  <c r="F295" i="56"/>
  <c r="E295" i="56"/>
  <c r="D295" i="56"/>
  <c r="C295" i="56"/>
  <c r="N294" i="56"/>
  <c r="M294" i="56"/>
  <c r="L294" i="56"/>
  <c r="K294" i="56"/>
  <c r="J294" i="56"/>
  <c r="I294" i="56"/>
  <c r="H294" i="56"/>
  <c r="G294" i="56"/>
  <c r="F294" i="56"/>
  <c r="E294" i="56"/>
  <c r="D294" i="56"/>
  <c r="N293" i="56"/>
  <c r="M293" i="56"/>
  <c r="L293" i="56"/>
  <c r="K293" i="56"/>
  <c r="J293" i="56"/>
  <c r="I293" i="56"/>
  <c r="H293" i="56"/>
  <c r="G293" i="56"/>
  <c r="F293" i="56"/>
  <c r="E293" i="56"/>
  <c r="D293" i="56"/>
  <c r="N227" i="56"/>
  <c r="M227" i="56"/>
  <c r="L227" i="56"/>
  <c r="K227" i="56"/>
  <c r="J227" i="56"/>
  <c r="I227" i="56"/>
  <c r="H227" i="56"/>
  <c r="G227" i="56"/>
  <c r="F227" i="56"/>
  <c r="E227" i="56"/>
  <c r="D227" i="56"/>
  <c r="C227" i="56"/>
  <c r="N226" i="56"/>
  <c r="M226" i="56"/>
  <c r="L226" i="56"/>
  <c r="K226" i="56"/>
  <c r="J226" i="56"/>
  <c r="I226" i="56"/>
  <c r="H226" i="56"/>
  <c r="G226" i="56"/>
  <c r="F226" i="56"/>
  <c r="E226" i="56"/>
  <c r="D226" i="56"/>
  <c r="C226" i="56"/>
  <c r="N225" i="56"/>
  <c r="M225" i="56"/>
  <c r="L225" i="56"/>
  <c r="K225" i="56"/>
  <c r="J225" i="56"/>
  <c r="I225" i="56"/>
  <c r="H225" i="56"/>
  <c r="G225" i="56"/>
  <c r="F225" i="56"/>
  <c r="E225" i="56"/>
  <c r="D225" i="56"/>
  <c r="N224" i="56"/>
  <c r="M224" i="56"/>
  <c r="L224" i="56"/>
  <c r="K224" i="56"/>
  <c r="J224" i="56"/>
  <c r="I224" i="56"/>
  <c r="H224" i="56"/>
  <c r="G224" i="56"/>
  <c r="F224" i="56"/>
  <c r="E224" i="56"/>
  <c r="D224" i="56"/>
  <c r="C224" i="56"/>
  <c r="N221" i="56"/>
  <c r="M221" i="56"/>
  <c r="L221" i="56"/>
  <c r="K221" i="56"/>
  <c r="J221" i="56"/>
  <c r="I221" i="56"/>
  <c r="H221" i="56"/>
  <c r="G221" i="56"/>
  <c r="F221" i="56"/>
  <c r="E221" i="56"/>
  <c r="D221" i="56"/>
  <c r="C221" i="56"/>
  <c r="N220" i="56"/>
  <c r="M220" i="56"/>
  <c r="L220" i="56"/>
  <c r="K220" i="56"/>
  <c r="J220" i="56"/>
  <c r="I220" i="56"/>
  <c r="H220" i="56"/>
  <c r="G220" i="56"/>
  <c r="F220" i="56"/>
  <c r="E220" i="56"/>
  <c r="D220" i="56"/>
  <c r="N219" i="56"/>
  <c r="M219" i="56"/>
  <c r="L219" i="56"/>
  <c r="K219" i="56"/>
  <c r="J219" i="56"/>
  <c r="I219" i="56"/>
  <c r="H219" i="56"/>
  <c r="G219" i="56"/>
  <c r="F219" i="56"/>
  <c r="E219" i="56"/>
  <c r="D219" i="56"/>
  <c r="N123" i="56"/>
  <c r="M123" i="56"/>
  <c r="L123" i="56"/>
  <c r="K123" i="56"/>
  <c r="J123" i="56"/>
  <c r="I123" i="56"/>
  <c r="H123" i="56"/>
  <c r="G123" i="56"/>
  <c r="F123" i="56"/>
  <c r="E123" i="56"/>
  <c r="D123" i="56"/>
  <c r="N122" i="56"/>
  <c r="M122" i="56"/>
  <c r="L122" i="56"/>
  <c r="K122" i="56"/>
  <c r="J122" i="56"/>
  <c r="I122" i="56"/>
  <c r="H122" i="56"/>
  <c r="G122" i="56"/>
  <c r="F122" i="56"/>
  <c r="E122" i="56"/>
  <c r="D122" i="56"/>
  <c r="C122" i="56"/>
  <c r="N119" i="56"/>
  <c r="M119" i="56"/>
  <c r="L119" i="56"/>
  <c r="K119" i="56"/>
  <c r="J119" i="56"/>
  <c r="I119" i="56"/>
  <c r="H119" i="56"/>
  <c r="G119" i="56"/>
  <c r="F119" i="56"/>
  <c r="E119" i="56"/>
  <c r="D119" i="56"/>
  <c r="C119" i="56"/>
  <c r="N118" i="56"/>
  <c r="M118" i="56"/>
  <c r="L118" i="56"/>
  <c r="K118" i="56"/>
  <c r="J118" i="56"/>
  <c r="I118" i="56"/>
  <c r="H118" i="56"/>
  <c r="G118" i="56"/>
  <c r="F118" i="56"/>
  <c r="E118" i="56"/>
  <c r="D118" i="56"/>
  <c r="D117" i="56"/>
  <c r="E117" i="56"/>
  <c r="F117" i="56"/>
  <c r="G117" i="56"/>
  <c r="H117" i="56"/>
  <c r="I117" i="56"/>
  <c r="J117" i="56"/>
  <c r="K117" i="56"/>
  <c r="L117" i="56"/>
  <c r="M117" i="56"/>
  <c r="N117" i="56"/>
  <c r="N49" i="56"/>
  <c r="M49" i="56"/>
  <c r="L49" i="56"/>
  <c r="K49" i="56"/>
  <c r="J49" i="56"/>
  <c r="I49" i="56"/>
  <c r="H49" i="56"/>
  <c r="G49" i="56"/>
  <c r="F49" i="56"/>
  <c r="E49" i="56"/>
  <c r="D49" i="56"/>
  <c r="C49" i="56"/>
  <c r="N48" i="56"/>
  <c r="M48" i="56"/>
  <c r="L48" i="56"/>
  <c r="K48" i="56"/>
  <c r="J48" i="56"/>
  <c r="I48" i="56"/>
  <c r="H48" i="56"/>
  <c r="G48" i="56"/>
  <c r="F48" i="56"/>
  <c r="E48" i="56"/>
  <c r="D48" i="56"/>
  <c r="C48" i="56"/>
  <c r="N45" i="56"/>
  <c r="M45" i="56"/>
  <c r="L45" i="56"/>
  <c r="K45" i="56"/>
  <c r="J45" i="56"/>
  <c r="I45" i="56"/>
  <c r="H45" i="56"/>
  <c r="G45" i="56"/>
  <c r="F45" i="56"/>
  <c r="E45" i="56"/>
  <c r="D45" i="56"/>
  <c r="C45" i="56"/>
  <c r="N44" i="56"/>
  <c r="M44" i="56"/>
  <c r="L44" i="56"/>
  <c r="K44" i="56"/>
  <c r="J44" i="56"/>
  <c r="I44" i="56"/>
  <c r="H44" i="56"/>
  <c r="G44" i="56"/>
  <c r="F44" i="56"/>
  <c r="E44" i="56"/>
  <c r="D44" i="56"/>
  <c r="C44" i="56"/>
  <c r="D43" i="56"/>
  <c r="E43" i="56"/>
  <c r="F43" i="56"/>
  <c r="G43" i="56"/>
  <c r="H43" i="56"/>
  <c r="I43" i="56"/>
  <c r="J43" i="56"/>
  <c r="K43" i="56"/>
  <c r="L43" i="56"/>
  <c r="M43" i="56"/>
  <c r="N43" i="56"/>
  <c r="C43" i="56"/>
  <c r="L54" i="56" l="1"/>
  <c r="N128" i="56"/>
  <c r="E230" i="56"/>
  <c r="E229" i="56"/>
  <c r="H304" i="56"/>
  <c r="H303" i="56"/>
  <c r="M54" i="56"/>
  <c r="J304" i="56"/>
  <c r="J303" i="56"/>
  <c r="C54" i="56"/>
  <c r="E128" i="56"/>
  <c r="H230" i="56"/>
  <c r="H229" i="56"/>
  <c r="K304" i="56"/>
  <c r="K303" i="56"/>
  <c r="I304" i="56"/>
  <c r="I303" i="56"/>
  <c r="F128" i="56"/>
  <c r="I230" i="56"/>
  <c r="I229" i="56"/>
  <c r="L304" i="56"/>
  <c r="L303" i="56"/>
  <c r="N54" i="56"/>
  <c r="E54" i="56"/>
  <c r="G128" i="56"/>
  <c r="J230" i="56"/>
  <c r="J229" i="56"/>
  <c r="M304" i="56"/>
  <c r="M303" i="56"/>
  <c r="F229" i="56"/>
  <c r="F230" i="56"/>
  <c r="F54" i="56"/>
  <c r="H128" i="56"/>
  <c r="K230" i="56"/>
  <c r="K229" i="56"/>
  <c r="N303" i="56"/>
  <c r="N304" i="56"/>
  <c r="D128" i="56"/>
  <c r="G54" i="56"/>
  <c r="I128" i="56"/>
  <c r="L230" i="56"/>
  <c r="L229" i="56"/>
  <c r="C304" i="56"/>
  <c r="C303" i="56"/>
  <c r="D54" i="56"/>
  <c r="H54" i="56"/>
  <c r="J128" i="56"/>
  <c r="M230" i="56"/>
  <c r="M229" i="56"/>
  <c r="D303" i="56"/>
  <c r="D304" i="56"/>
  <c r="C128" i="56"/>
  <c r="G230" i="56"/>
  <c r="G229" i="56"/>
  <c r="I54" i="56"/>
  <c r="K128" i="56"/>
  <c r="N230" i="56"/>
  <c r="N229" i="56"/>
  <c r="E304" i="56"/>
  <c r="E303" i="56"/>
  <c r="J54" i="56"/>
  <c r="L128" i="56"/>
  <c r="C230" i="56"/>
  <c r="C229" i="56"/>
  <c r="F304" i="56"/>
  <c r="F303" i="56"/>
  <c r="K54" i="56"/>
  <c r="M128" i="56"/>
  <c r="D229" i="56"/>
  <c r="D230" i="56"/>
  <c r="G304" i="56"/>
  <c r="G303" i="56"/>
  <c r="C55" i="48"/>
  <c r="E55" i="48"/>
  <c r="F55" i="48"/>
  <c r="D55" i="48"/>
  <c r="G55" i="48"/>
  <c r="H55" i="48"/>
  <c r="I55" i="48"/>
  <c r="J55" i="48"/>
  <c r="K55" i="48"/>
  <c r="L55" i="48"/>
  <c r="M55" i="48"/>
  <c r="N55" i="48"/>
  <c r="H50" i="52"/>
  <c r="G50" i="52"/>
  <c r="F50" i="52"/>
  <c r="E50" i="52"/>
  <c r="D50" i="52"/>
  <c r="C50" i="52"/>
  <c r="H49" i="52"/>
  <c r="G49" i="52"/>
  <c r="F49" i="52"/>
  <c r="E49" i="52"/>
  <c r="D49" i="52"/>
  <c r="C49" i="52"/>
  <c r="H46" i="52"/>
  <c r="G46" i="52"/>
  <c r="F46" i="52"/>
  <c r="E46" i="52"/>
  <c r="D46" i="52"/>
  <c r="C46" i="52"/>
  <c r="H45" i="52"/>
  <c r="G45" i="52"/>
  <c r="F45" i="52"/>
  <c r="E45" i="52"/>
  <c r="D45" i="52"/>
  <c r="C45" i="52"/>
  <c r="D44" i="52"/>
  <c r="E44" i="52"/>
  <c r="F44" i="52"/>
  <c r="G44" i="52"/>
  <c r="H44" i="52"/>
  <c r="C44" i="52"/>
  <c r="F101" i="32"/>
  <c r="F102" i="32"/>
  <c r="F98" i="32"/>
  <c r="F97" i="32"/>
  <c r="F96" i="32"/>
  <c r="F95" i="32"/>
  <c r="T66" i="50"/>
  <c r="T65" i="50"/>
  <c r="T68" i="50" s="1"/>
  <c r="T64" i="50"/>
  <c r="T63" i="50"/>
  <c r="T40" i="50"/>
  <c r="T39" i="50"/>
  <c r="T38" i="50"/>
  <c r="T37" i="50"/>
  <c r="T34" i="50"/>
  <c r="T33" i="50"/>
  <c r="T32" i="50"/>
  <c r="T27" i="50"/>
  <c r="T26" i="50"/>
  <c r="T25" i="50"/>
  <c r="T24" i="50"/>
  <c r="T21" i="50"/>
  <c r="T20" i="50"/>
  <c r="T19" i="50"/>
  <c r="T14" i="50"/>
  <c r="T13" i="50"/>
  <c r="T12" i="50"/>
  <c r="T11" i="50"/>
  <c r="T8" i="50"/>
  <c r="T7" i="50"/>
  <c r="N66" i="50"/>
  <c r="N65" i="50"/>
  <c r="N64" i="50"/>
  <c r="N63" i="50"/>
  <c r="N60" i="50"/>
  <c r="N59" i="50"/>
  <c r="N58" i="50"/>
  <c r="N40" i="50"/>
  <c r="N39" i="50"/>
  <c r="N38" i="50"/>
  <c r="N37" i="50"/>
  <c r="N34" i="50"/>
  <c r="N33" i="50"/>
  <c r="N32" i="50"/>
  <c r="N27" i="50"/>
  <c r="N26" i="50"/>
  <c r="N25" i="50"/>
  <c r="N24" i="50"/>
  <c r="N21" i="50"/>
  <c r="N20" i="50"/>
  <c r="N19" i="50"/>
  <c r="N14" i="50"/>
  <c r="N13" i="50"/>
  <c r="N12" i="50"/>
  <c r="N11" i="50"/>
  <c r="N8" i="50"/>
  <c r="N7" i="50"/>
  <c r="N6" i="50"/>
  <c r="H66" i="50"/>
  <c r="H65" i="50"/>
  <c r="H64" i="50"/>
  <c r="H63" i="50"/>
  <c r="H60" i="50"/>
  <c r="H59" i="50"/>
  <c r="H58" i="50"/>
  <c r="H40" i="50"/>
  <c r="H39" i="50"/>
  <c r="H38" i="50"/>
  <c r="H37" i="50"/>
  <c r="H34" i="50"/>
  <c r="H33" i="50"/>
  <c r="H32" i="50"/>
  <c r="H27" i="50"/>
  <c r="H26" i="50"/>
  <c r="H25" i="50"/>
  <c r="H24" i="50"/>
  <c r="H21" i="50"/>
  <c r="H12" i="50"/>
  <c r="H7" i="50"/>
  <c r="H6" i="50"/>
  <c r="S51" i="50"/>
  <c r="R51" i="50"/>
  <c r="Q51" i="50"/>
  <c r="P51" i="50"/>
  <c r="O51" i="50"/>
  <c r="M51" i="50"/>
  <c r="L51" i="50"/>
  <c r="K51" i="50"/>
  <c r="J51" i="50"/>
  <c r="I51" i="50"/>
  <c r="G51" i="50"/>
  <c r="F51" i="50"/>
  <c r="E51" i="50"/>
  <c r="D51" i="50"/>
  <c r="C51" i="50"/>
  <c r="S46" i="50"/>
  <c r="R46" i="50"/>
  <c r="Q46" i="50"/>
  <c r="P46" i="50"/>
  <c r="O46" i="50"/>
  <c r="M46" i="50"/>
  <c r="L46" i="50"/>
  <c r="K46" i="50"/>
  <c r="J46" i="50"/>
  <c r="I46" i="50"/>
  <c r="G46" i="50"/>
  <c r="F46" i="50"/>
  <c r="E46" i="50"/>
  <c r="D46" i="50"/>
  <c r="C46" i="50"/>
  <c r="S45" i="50"/>
  <c r="R45" i="50"/>
  <c r="Q45" i="50"/>
  <c r="P45" i="50"/>
  <c r="O45" i="50"/>
  <c r="M45" i="50"/>
  <c r="L45" i="50"/>
  <c r="K45" i="50"/>
  <c r="J45" i="50"/>
  <c r="I45" i="50"/>
  <c r="G45" i="50"/>
  <c r="F45" i="50"/>
  <c r="E45" i="50"/>
  <c r="D45" i="50"/>
  <c r="C45" i="50"/>
  <c r="F102" i="29"/>
  <c r="F101" i="29"/>
  <c r="J50" i="49"/>
  <c r="I50" i="49"/>
  <c r="H50" i="49"/>
  <c r="G50" i="49"/>
  <c r="F50" i="49"/>
  <c r="E50" i="49"/>
  <c r="D50" i="49"/>
  <c r="C50" i="49"/>
  <c r="J49" i="49"/>
  <c r="I49" i="49"/>
  <c r="H49" i="49"/>
  <c r="G49" i="49"/>
  <c r="F49" i="49"/>
  <c r="E49" i="49"/>
  <c r="D49" i="49"/>
  <c r="C49" i="49"/>
  <c r="J46" i="49"/>
  <c r="I46" i="49"/>
  <c r="H46" i="49"/>
  <c r="G46" i="49"/>
  <c r="F46" i="49"/>
  <c r="E46" i="49"/>
  <c r="D46" i="49"/>
  <c r="C46" i="49"/>
  <c r="J45" i="49"/>
  <c r="I45" i="49"/>
  <c r="H45" i="49"/>
  <c r="G45" i="49"/>
  <c r="F45" i="49"/>
  <c r="E45" i="49"/>
  <c r="D45" i="49"/>
  <c r="C45" i="49"/>
  <c r="D44" i="49"/>
  <c r="E44" i="49"/>
  <c r="F44" i="49"/>
  <c r="G44" i="49"/>
  <c r="H44" i="49"/>
  <c r="I44" i="49"/>
  <c r="J44" i="49"/>
  <c r="F24" i="7"/>
  <c r="F23" i="7"/>
  <c r="C50" i="62"/>
  <c r="C45" i="62"/>
  <c r="C44" i="62"/>
  <c r="T50" i="62"/>
  <c r="S50" i="62"/>
  <c r="R50" i="62"/>
  <c r="Q50" i="62"/>
  <c r="P50" i="62"/>
  <c r="O50" i="62"/>
  <c r="N50" i="62"/>
  <c r="M50" i="62"/>
  <c r="L50" i="62"/>
  <c r="K50" i="62"/>
  <c r="J50" i="62"/>
  <c r="I50" i="62"/>
  <c r="H50" i="62"/>
  <c r="G50" i="62"/>
  <c r="F50" i="62"/>
  <c r="E50" i="62"/>
  <c r="D50" i="62"/>
  <c r="T49" i="62"/>
  <c r="S49" i="62"/>
  <c r="R49" i="62"/>
  <c r="Q49" i="62"/>
  <c r="P49" i="62"/>
  <c r="O49" i="62"/>
  <c r="N49" i="62"/>
  <c r="M49" i="62"/>
  <c r="L49" i="62"/>
  <c r="K49" i="62"/>
  <c r="J49" i="62"/>
  <c r="I49" i="62"/>
  <c r="H49" i="62"/>
  <c r="G49" i="62"/>
  <c r="F49" i="62"/>
  <c r="E49" i="62"/>
  <c r="D49" i="62"/>
  <c r="T46" i="62"/>
  <c r="S46" i="62"/>
  <c r="R46" i="62"/>
  <c r="Q46" i="62"/>
  <c r="P46" i="62"/>
  <c r="O46" i="62"/>
  <c r="N46" i="62"/>
  <c r="M46" i="62"/>
  <c r="L46" i="62"/>
  <c r="K46" i="62"/>
  <c r="J46" i="62"/>
  <c r="I46" i="62"/>
  <c r="H46" i="62"/>
  <c r="G46" i="62"/>
  <c r="F46" i="62"/>
  <c r="E46" i="62"/>
  <c r="D46" i="62"/>
  <c r="C46" i="62"/>
  <c r="T45" i="62"/>
  <c r="S45" i="62"/>
  <c r="R45" i="62"/>
  <c r="Q45" i="62"/>
  <c r="P45" i="62"/>
  <c r="O45" i="62"/>
  <c r="N45" i="62"/>
  <c r="M45" i="62"/>
  <c r="L45" i="62"/>
  <c r="K45" i="62"/>
  <c r="J45" i="62"/>
  <c r="I45" i="62"/>
  <c r="H45" i="62"/>
  <c r="G45" i="62"/>
  <c r="F45" i="62"/>
  <c r="E45" i="62"/>
  <c r="D45" i="62"/>
  <c r="D44" i="62"/>
  <c r="E44" i="62"/>
  <c r="F44" i="62"/>
  <c r="G44" i="62"/>
  <c r="H44" i="62"/>
  <c r="I44" i="62"/>
  <c r="J44" i="62"/>
  <c r="K44" i="62"/>
  <c r="L44" i="62"/>
  <c r="M44" i="62"/>
  <c r="N44" i="62"/>
  <c r="O44" i="62"/>
  <c r="P44" i="62"/>
  <c r="Q44" i="62"/>
  <c r="R44" i="62"/>
  <c r="S44" i="62"/>
  <c r="T44" i="62"/>
  <c r="E46" i="3"/>
  <c r="E45" i="3"/>
  <c r="D47" i="44"/>
  <c r="E47" i="44"/>
  <c r="F47" i="44"/>
  <c r="G47" i="44"/>
  <c r="H47" i="44"/>
  <c r="I47" i="44"/>
  <c r="J47" i="44"/>
  <c r="K47" i="44"/>
  <c r="L47" i="44"/>
  <c r="M47" i="44"/>
  <c r="N47" i="44"/>
  <c r="C47" i="44"/>
  <c r="C55" i="52" l="1"/>
  <c r="D55" i="52"/>
  <c r="E55" i="52"/>
  <c r="F55" i="52"/>
  <c r="G55" i="52"/>
  <c r="H55" i="52"/>
  <c r="H68" i="50"/>
  <c r="H69" i="50"/>
  <c r="T42" i="50"/>
  <c r="T43" i="50"/>
  <c r="N69" i="50"/>
  <c r="N68" i="50"/>
  <c r="H43" i="50"/>
  <c r="H42" i="50"/>
  <c r="T30" i="50"/>
  <c r="T29" i="50"/>
  <c r="N16" i="50"/>
  <c r="N17" i="50"/>
  <c r="N29" i="50"/>
  <c r="N30" i="50"/>
  <c r="N43" i="50"/>
  <c r="N42" i="50"/>
  <c r="H29" i="50"/>
  <c r="H30" i="50"/>
  <c r="T16" i="50"/>
  <c r="T17" i="50"/>
  <c r="H55" i="49"/>
  <c r="G55" i="49"/>
  <c r="I55" i="49"/>
  <c r="J55" i="49"/>
  <c r="C55" i="49"/>
  <c r="D55" i="49"/>
  <c r="E55" i="49"/>
  <c r="F55" i="49"/>
  <c r="H55" i="62"/>
  <c r="T55" i="62"/>
  <c r="I55" i="62"/>
  <c r="K55" i="62"/>
  <c r="L55" i="62"/>
  <c r="M55" i="62"/>
  <c r="N55" i="62"/>
  <c r="C55" i="62"/>
  <c r="O55" i="62"/>
  <c r="D55" i="62"/>
  <c r="P55" i="62"/>
  <c r="E55" i="62"/>
  <c r="Q55" i="62"/>
  <c r="J55" i="62"/>
  <c r="F55" i="62"/>
  <c r="R55" i="62"/>
  <c r="G55" i="62"/>
  <c r="S55" i="62"/>
  <c r="H58" i="44"/>
  <c r="I58" i="44"/>
  <c r="J58" i="44"/>
  <c r="K58" i="44"/>
  <c r="L58" i="44"/>
  <c r="M58" i="44"/>
  <c r="N58" i="44"/>
  <c r="C58" i="44"/>
  <c r="G58" i="44"/>
  <c r="D58" i="44"/>
  <c r="E58" i="44"/>
  <c r="F58" i="44"/>
  <c r="H50" i="50"/>
  <c r="N50" i="50"/>
  <c r="T10" i="50"/>
  <c r="H51" i="50"/>
  <c r="N45" i="50"/>
  <c r="T51" i="50"/>
  <c r="N47" i="50"/>
  <c r="T47" i="50"/>
  <c r="T52" i="50"/>
  <c r="H62" i="50"/>
  <c r="N62" i="50"/>
  <c r="T62" i="50"/>
  <c r="H36" i="50"/>
  <c r="T36" i="50"/>
  <c r="N53" i="50"/>
  <c r="H46" i="50"/>
  <c r="H23" i="50"/>
  <c r="N10" i="50"/>
  <c r="N51" i="50"/>
  <c r="N36" i="50"/>
  <c r="N52" i="50"/>
  <c r="T45" i="50"/>
  <c r="T50" i="50"/>
  <c r="T53" i="50"/>
  <c r="T23" i="50"/>
  <c r="T46" i="50"/>
  <c r="N23" i="50"/>
  <c r="N46" i="50"/>
  <c r="H45" i="50"/>
  <c r="T56" i="50" l="1"/>
  <c r="T55" i="50"/>
  <c r="N56" i="50"/>
  <c r="N55" i="50"/>
  <c r="H49" i="50"/>
  <c r="T49" i="50"/>
  <c r="N49" i="50"/>
  <c r="O11" i="44" l="1"/>
  <c r="O6" i="44"/>
  <c r="O5" i="44"/>
  <c r="I101" i="1"/>
  <c r="F63" i="11" l="1"/>
  <c r="C45" i="54" l="1"/>
  <c r="D45" i="54"/>
  <c r="E45" i="54"/>
  <c r="F45" i="54"/>
  <c r="G45" i="54"/>
  <c r="C46" i="54"/>
  <c r="D46" i="54"/>
  <c r="E46" i="54"/>
  <c r="F46" i="54"/>
  <c r="G46" i="54"/>
  <c r="D44" i="54"/>
  <c r="E44" i="54"/>
  <c r="F44" i="54"/>
  <c r="G44" i="54"/>
  <c r="C44" i="54"/>
  <c r="C45" i="51"/>
  <c r="D45" i="51"/>
  <c r="E45" i="51"/>
  <c r="F45" i="51"/>
  <c r="G45" i="51"/>
  <c r="H45" i="51"/>
  <c r="C46" i="51"/>
  <c r="D46" i="51"/>
  <c r="E46" i="51"/>
  <c r="F46" i="51"/>
  <c r="G46" i="51"/>
  <c r="G55" i="51" s="1"/>
  <c r="H46" i="51"/>
  <c r="H55" i="51" s="1"/>
  <c r="C49" i="51"/>
  <c r="D49" i="51"/>
  <c r="E49" i="51"/>
  <c r="F49" i="51"/>
  <c r="G49" i="51"/>
  <c r="H49" i="51"/>
  <c r="C50" i="51"/>
  <c r="D50" i="51"/>
  <c r="E50" i="51"/>
  <c r="F50" i="51"/>
  <c r="G50" i="51"/>
  <c r="H50" i="51"/>
  <c r="D44" i="51"/>
  <c r="E44" i="51"/>
  <c r="F44" i="51"/>
  <c r="G44" i="51"/>
  <c r="H44" i="51"/>
  <c r="C44" i="51"/>
  <c r="C47" i="50"/>
  <c r="D47" i="50"/>
  <c r="E47" i="50"/>
  <c r="F47" i="50"/>
  <c r="G47" i="50"/>
  <c r="H47" i="50"/>
  <c r="I47" i="50"/>
  <c r="J47" i="50"/>
  <c r="K47" i="50"/>
  <c r="L47" i="50"/>
  <c r="M47" i="50"/>
  <c r="O47" i="50"/>
  <c r="P47" i="50"/>
  <c r="Q47" i="50"/>
  <c r="R47" i="50"/>
  <c r="S47" i="50"/>
  <c r="C50" i="50"/>
  <c r="D50" i="50"/>
  <c r="E50" i="50"/>
  <c r="F50" i="50"/>
  <c r="G50" i="50"/>
  <c r="I50" i="50"/>
  <c r="J50" i="50"/>
  <c r="K50" i="50"/>
  <c r="L50" i="50"/>
  <c r="M50" i="50"/>
  <c r="O50" i="50"/>
  <c r="P50" i="50"/>
  <c r="Q50" i="50"/>
  <c r="R50" i="50"/>
  <c r="S50" i="50"/>
  <c r="C45" i="45"/>
  <c r="D45" i="45"/>
  <c r="E45" i="45"/>
  <c r="F45" i="45"/>
  <c r="G45" i="45"/>
  <c r="H45" i="45"/>
  <c r="I45" i="45"/>
  <c r="J45" i="45"/>
  <c r="K45" i="45"/>
  <c r="L45" i="45"/>
  <c r="M45" i="45"/>
  <c r="N45" i="45"/>
  <c r="C46" i="45"/>
  <c r="D46" i="45"/>
  <c r="E46" i="45"/>
  <c r="F46" i="45"/>
  <c r="G46" i="45"/>
  <c r="H46" i="45"/>
  <c r="I46" i="45"/>
  <c r="J46" i="45"/>
  <c r="K46" i="45"/>
  <c r="L46" i="45"/>
  <c r="M46" i="45"/>
  <c r="N46" i="45"/>
  <c r="D49" i="45"/>
  <c r="E49" i="45"/>
  <c r="F49" i="45"/>
  <c r="G49" i="45"/>
  <c r="H49" i="45"/>
  <c r="I49" i="45"/>
  <c r="J49" i="45"/>
  <c r="K49" i="45"/>
  <c r="L49" i="45"/>
  <c r="M49" i="45"/>
  <c r="N49" i="45"/>
  <c r="C50" i="45"/>
  <c r="D50" i="45"/>
  <c r="E50" i="45"/>
  <c r="F50" i="45"/>
  <c r="G50" i="45"/>
  <c r="H50" i="45"/>
  <c r="I50" i="45"/>
  <c r="J50" i="45"/>
  <c r="K50" i="45"/>
  <c r="L50" i="45"/>
  <c r="M50" i="45"/>
  <c r="N50" i="45"/>
  <c r="D44" i="45"/>
  <c r="E44" i="45"/>
  <c r="F44" i="45"/>
  <c r="G44" i="45"/>
  <c r="H44" i="45"/>
  <c r="I44" i="45"/>
  <c r="J44" i="45"/>
  <c r="K44" i="45"/>
  <c r="L44" i="45"/>
  <c r="M44" i="45"/>
  <c r="N44" i="45"/>
  <c r="C45" i="47"/>
  <c r="D45" i="47"/>
  <c r="E45" i="47"/>
  <c r="F45" i="47"/>
  <c r="G45" i="47"/>
  <c r="H45" i="47"/>
  <c r="I45" i="47"/>
  <c r="J45" i="47"/>
  <c r="K45" i="47"/>
  <c r="L45" i="47"/>
  <c r="M45" i="47"/>
  <c r="C46" i="47"/>
  <c r="D46" i="47"/>
  <c r="E46" i="47"/>
  <c r="F46" i="47"/>
  <c r="G46" i="47"/>
  <c r="H46" i="47"/>
  <c r="I46" i="47"/>
  <c r="J46" i="47"/>
  <c r="K46" i="47"/>
  <c r="L46" i="47"/>
  <c r="M46" i="47"/>
  <c r="D49" i="47"/>
  <c r="E49" i="47"/>
  <c r="F49" i="47"/>
  <c r="G49" i="47"/>
  <c r="H49" i="47"/>
  <c r="I49" i="47"/>
  <c r="J49" i="47"/>
  <c r="K49" i="47"/>
  <c r="L49" i="47"/>
  <c r="M49" i="47"/>
  <c r="C50" i="47"/>
  <c r="D50" i="47"/>
  <c r="E50" i="47"/>
  <c r="F50" i="47"/>
  <c r="G50" i="47"/>
  <c r="H50" i="47"/>
  <c r="I50" i="47"/>
  <c r="J50" i="47"/>
  <c r="K50" i="47"/>
  <c r="L50" i="47"/>
  <c r="M50" i="47"/>
  <c r="D44" i="47"/>
  <c r="E44" i="47"/>
  <c r="F44" i="47"/>
  <c r="G44" i="47"/>
  <c r="H44" i="47"/>
  <c r="I44" i="47"/>
  <c r="J44" i="47"/>
  <c r="K44" i="47"/>
  <c r="L44" i="47"/>
  <c r="M44" i="47"/>
  <c r="C44" i="47"/>
  <c r="C44" i="46"/>
  <c r="F55" i="51" l="1"/>
  <c r="E55" i="51"/>
  <c r="D55" i="51"/>
  <c r="C55" i="51"/>
  <c r="L56" i="50"/>
  <c r="I56" i="50"/>
  <c r="H56" i="50"/>
  <c r="G56" i="50"/>
  <c r="S56" i="50"/>
  <c r="F56" i="50"/>
  <c r="R56" i="50"/>
  <c r="E56" i="50"/>
  <c r="J56" i="50"/>
  <c r="Q56" i="50"/>
  <c r="D56" i="50"/>
  <c r="P56" i="50"/>
  <c r="C56" i="50"/>
  <c r="O56" i="50"/>
  <c r="K56" i="50"/>
  <c r="M56" i="50"/>
  <c r="N55" i="45"/>
  <c r="E55" i="45"/>
  <c r="D55" i="45"/>
  <c r="C55" i="45"/>
  <c r="M55" i="45"/>
  <c r="L55" i="45"/>
  <c r="K55" i="45"/>
  <c r="J55" i="45"/>
  <c r="I55" i="45"/>
  <c r="H55" i="45"/>
  <c r="G55" i="45"/>
  <c r="F55" i="45"/>
  <c r="F55" i="47"/>
  <c r="E55" i="47"/>
  <c r="D55" i="47"/>
  <c r="C55" i="47"/>
  <c r="H55" i="47"/>
  <c r="M55" i="47"/>
  <c r="G55" i="47"/>
  <c r="L55" i="47"/>
  <c r="J55" i="47"/>
  <c r="K55" i="47"/>
  <c r="I55" i="47"/>
  <c r="D55" i="46"/>
  <c r="C55" i="46"/>
  <c r="K55" i="46"/>
  <c r="J55" i="46"/>
  <c r="M55" i="46"/>
  <c r="I55" i="46"/>
  <c r="H55" i="46"/>
  <c r="L55" i="46"/>
  <c r="G55" i="46"/>
  <c r="F55" i="46"/>
  <c r="E55" i="46"/>
  <c r="D54" i="54"/>
  <c r="D55" i="54"/>
  <c r="C54" i="54"/>
  <c r="C55" i="54"/>
  <c r="G55" i="54"/>
  <c r="G54" i="54"/>
  <c r="F55" i="54"/>
  <c r="F54" i="54"/>
  <c r="E55" i="54"/>
  <c r="E54" i="54"/>
  <c r="I39" i="51"/>
  <c r="I37" i="51"/>
  <c r="I38" i="51"/>
  <c r="I36" i="51"/>
  <c r="I26" i="51"/>
  <c r="I24" i="51"/>
  <c r="I25" i="51"/>
  <c r="I23" i="51"/>
  <c r="I13" i="51"/>
  <c r="I11" i="51"/>
  <c r="I12" i="51"/>
  <c r="I10" i="51"/>
  <c r="O24" i="45"/>
  <c r="I50" i="51" l="1"/>
  <c r="I49" i="51"/>
  <c r="N59" i="46" l="1"/>
  <c r="N58" i="46"/>
  <c r="N57" i="46"/>
  <c r="N20" i="46"/>
  <c r="N19" i="46"/>
  <c r="N18" i="46"/>
  <c r="N29" i="46" l="1"/>
  <c r="N68" i="46"/>
  <c r="N22" i="46"/>
  <c r="U325" i="56"/>
  <c r="V325" i="56"/>
  <c r="W325" i="56"/>
  <c r="X325" i="56"/>
  <c r="Y325" i="56"/>
  <c r="Z325" i="56"/>
  <c r="AA325" i="56"/>
  <c r="AB325" i="56"/>
  <c r="AC325" i="56"/>
  <c r="AD325" i="56"/>
  <c r="AE325" i="56"/>
  <c r="T325" i="56"/>
  <c r="S325" i="56"/>
  <c r="S326" i="56"/>
  <c r="U251" i="56"/>
  <c r="V251" i="56"/>
  <c r="W251" i="56"/>
  <c r="X251" i="56"/>
  <c r="Y251" i="56"/>
  <c r="Z251" i="56"/>
  <c r="AA251" i="56"/>
  <c r="AB251" i="56"/>
  <c r="AC251" i="56"/>
  <c r="AD251" i="56"/>
  <c r="AE251" i="56"/>
  <c r="T251" i="56"/>
  <c r="S251" i="56"/>
  <c r="S252" i="56"/>
  <c r="U149" i="56"/>
  <c r="V149" i="56"/>
  <c r="W149" i="56"/>
  <c r="X149" i="56"/>
  <c r="Y149" i="56"/>
  <c r="Z149" i="56"/>
  <c r="AA149" i="56"/>
  <c r="AB149" i="56"/>
  <c r="AC149" i="56"/>
  <c r="AD149" i="56"/>
  <c r="AE149" i="56"/>
  <c r="T149" i="56"/>
  <c r="S149" i="56"/>
  <c r="S150" i="56"/>
  <c r="N125" i="56"/>
  <c r="M125" i="56"/>
  <c r="L125" i="56"/>
  <c r="K125" i="56"/>
  <c r="J125" i="56"/>
  <c r="I125" i="56"/>
  <c r="H125" i="56"/>
  <c r="G125" i="56"/>
  <c r="F125" i="56"/>
  <c r="E125" i="56"/>
  <c r="D125" i="56"/>
  <c r="C125" i="56"/>
  <c r="N124" i="56"/>
  <c r="N127" i="56" s="1"/>
  <c r="M124" i="56"/>
  <c r="M127" i="56" s="1"/>
  <c r="L124" i="56"/>
  <c r="L127" i="56" s="1"/>
  <c r="K124" i="56"/>
  <c r="K127" i="56" s="1"/>
  <c r="J124" i="56"/>
  <c r="J127" i="56" s="1"/>
  <c r="I124" i="56"/>
  <c r="I127" i="56" s="1"/>
  <c r="H124" i="56"/>
  <c r="H127" i="56" s="1"/>
  <c r="G124" i="56"/>
  <c r="G127" i="56" s="1"/>
  <c r="F124" i="56"/>
  <c r="F127" i="56" s="1"/>
  <c r="E124" i="56"/>
  <c r="E127" i="56" s="1"/>
  <c r="D124" i="56"/>
  <c r="D127" i="56" s="1"/>
  <c r="C124" i="56"/>
  <c r="C127" i="56" s="1"/>
  <c r="C50" i="56"/>
  <c r="C53" i="56" s="1"/>
  <c r="D50" i="56"/>
  <c r="D53" i="56" s="1"/>
  <c r="E50" i="56"/>
  <c r="E53" i="56" s="1"/>
  <c r="F50" i="56"/>
  <c r="F53" i="56" s="1"/>
  <c r="G50" i="56"/>
  <c r="G53" i="56" s="1"/>
  <c r="H50" i="56"/>
  <c r="H53" i="56" s="1"/>
  <c r="I50" i="56"/>
  <c r="I53" i="56" s="1"/>
  <c r="J50" i="56"/>
  <c r="J53" i="56" s="1"/>
  <c r="K50" i="56"/>
  <c r="K53" i="56" s="1"/>
  <c r="L50" i="56"/>
  <c r="L53" i="56" s="1"/>
  <c r="M50" i="56"/>
  <c r="M53" i="56" s="1"/>
  <c r="N50" i="56"/>
  <c r="N53" i="56" s="1"/>
  <c r="C51" i="56"/>
  <c r="D51" i="56"/>
  <c r="E51" i="56"/>
  <c r="F51" i="56"/>
  <c r="G51" i="56"/>
  <c r="H51" i="56"/>
  <c r="I51" i="56"/>
  <c r="J51" i="56"/>
  <c r="K51" i="56"/>
  <c r="L51" i="56"/>
  <c r="M51" i="56"/>
  <c r="N51" i="56"/>
  <c r="N314" i="56"/>
  <c r="M314" i="56"/>
  <c r="L314" i="56"/>
  <c r="K314" i="56"/>
  <c r="J314" i="56"/>
  <c r="I314" i="56"/>
  <c r="H314" i="56"/>
  <c r="G314" i="56"/>
  <c r="F314" i="56"/>
  <c r="E314" i="56"/>
  <c r="D314" i="56"/>
  <c r="C314" i="56"/>
  <c r="O313" i="56"/>
  <c r="O312" i="56"/>
  <c r="O311" i="56"/>
  <c r="O310" i="56"/>
  <c r="N290" i="56"/>
  <c r="M290" i="56"/>
  <c r="L290" i="56"/>
  <c r="K290" i="56"/>
  <c r="J290" i="56"/>
  <c r="I290" i="56"/>
  <c r="H290" i="56"/>
  <c r="G290" i="56"/>
  <c r="F290" i="56"/>
  <c r="E290" i="56"/>
  <c r="D290" i="56"/>
  <c r="C290" i="56"/>
  <c r="O289" i="56"/>
  <c r="O288" i="56"/>
  <c r="O287" i="56"/>
  <c r="O286" i="56"/>
  <c r="N278" i="56"/>
  <c r="M278" i="56"/>
  <c r="L278" i="56"/>
  <c r="K278" i="56"/>
  <c r="J278" i="56"/>
  <c r="I278" i="56"/>
  <c r="H278" i="56"/>
  <c r="G278" i="56"/>
  <c r="F278" i="56"/>
  <c r="E278" i="56"/>
  <c r="D278" i="56"/>
  <c r="C278" i="56"/>
  <c r="O277" i="56"/>
  <c r="O276" i="56"/>
  <c r="O275" i="56"/>
  <c r="O274" i="56"/>
  <c r="N266" i="56"/>
  <c r="M266" i="56"/>
  <c r="L266" i="56"/>
  <c r="K266" i="56"/>
  <c r="J266" i="56"/>
  <c r="I266" i="56"/>
  <c r="H266" i="56"/>
  <c r="G266" i="56"/>
  <c r="F266" i="56"/>
  <c r="E266" i="56"/>
  <c r="D266" i="56"/>
  <c r="C266" i="56"/>
  <c r="O265" i="56"/>
  <c r="O264" i="56"/>
  <c r="O263" i="56"/>
  <c r="O262" i="56"/>
  <c r="N240" i="56"/>
  <c r="M240" i="56"/>
  <c r="L240" i="56"/>
  <c r="K240" i="56"/>
  <c r="J240" i="56"/>
  <c r="I240" i="56"/>
  <c r="H240" i="56"/>
  <c r="G240" i="56"/>
  <c r="F240" i="56"/>
  <c r="E240" i="56"/>
  <c r="D240" i="56"/>
  <c r="C240" i="56"/>
  <c r="O239" i="56"/>
  <c r="O238" i="56"/>
  <c r="O237" i="56"/>
  <c r="O236" i="56"/>
  <c r="N216" i="56"/>
  <c r="M216" i="56"/>
  <c r="L216" i="56"/>
  <c r="K216" i="56"/>
  <c r="J216" i="56"/>
  <c r="I216" i="56"/>
  <c r="H216" i="56"/>
  <c r="G216" i="56"/>
  <c r="F216" i="56"/>
  <c r="E216" i="56"/>
  <c r="D216" i="56"/>
  <c r="C216" i="56"/>
  <c r="O215" i="56"/>
  <c r="O214" i="56"/>
  <c r="O213" i="56"/>
  <c r="O212" i="56"/>
  <c r="N204" i="56"/>
  <c r="M204" i="56"/>
  <c r="L204" i="56"/>
  <c r="K204" i="56"/>
  <c r="J204" i="56"/>
  <c r="I204" i="56"/>
  <c r="H204" i="56"/>
  <c r="G204" i="56"/>
  <c r="F204" i="56"/>
  <c r="E204" i="56"/>
  <c r="D204" i="56"/>
  <c r="C204" i="56"/>
  <c r="O203" i="56"/>
  <c r="O202" i="56"/>
  <c r="O226" i="56" s="1"/>
  <c r="O201" i="56"/>
  <c r="O200" i="56"/>
  <c r="N192" i="56"/>
  <c r="M192" i="56"/>
  <c r="L192" i="56"/>
  <c r="K192" i="56"/>
  <c r="J192" i="56"/>
  <c r="I192" i="56"/>
  <c r="H192" i="56"/>
  <c r="G192" i="56"/>
  <c r="F192" i="56"/>
  <c r="E192" i="56"/>
  <c r="D192" i="56"/>
  <c r="C192" i="56"/>
  <c r="O191" i="56"/>
  <c r="O190" i="56"/>
  <c r="O189" i="56"/>
  <c r="O188" i="56"/>
  <c r="N178" i="56"/>
  <c r="M178" i="56"/>
  <c r="L178" i="56"/>
  <c r="K178" i="56"/>
  <c r="J178" i="56"/>
  <c r="I178" i="56"/>
  <c r="H178" i="56"/>
  <c r="G178" i="56"/>
  <c r="F178" i="56"/>
  <c r="E178" i="56"/>
  <c r="D178" i="56"/>
  <c r="C178" i="56"/>
  <c r="O177" i="56"/>
  <c r="O176" i="56"/>
  <c r="O175" i="56"/>
  <c r="O174" i="56"/>
  <c r="N164" i="56"/>
  <c r="M164" i="56"/>
  <c r="L164" i="56"/>
  <c r="K164" i="56"/>
  <c r="J164" i="56"/>
  <c r="I164" i="56"/>
  <c r="H164" i="56"/>
  <c r="G164" i="56"/>
  <c r="F164" i="56"/>
  <c r="E164" i="56"/>
  <c r="D164" i="56"/>
  <c r="C164" i="56"/>
  <c r="O163" i="56"/>
  <c r="O162" i="56"/>
  <c r="O161" i="56"/>
  <c r="O160" i="56"/>
  <c r="N138" i="56"/>
  <c r="M138" i="56"/>
  <c r="L138" i="56"/>
  <c r="K138" i="56"/>
  <c r="J138" i="56"/>
  <c r="I138" i="56"/>
  <c r="H138" i="56"/>
  <c r="G138" i="56"/>
  <c r="F138" i="56"/>
  <c r="E138" i="56"/>
  <c r="D138" i="56"/>
  <c r="C138" i="56"/>
  <c r="O137" i="56"/>
  <c r="O136" i="56"/>
  <c r="O135" i="56"/>
  <c r="O134" i="56"/>
  <c r="N114" i="56"/>
  <c r="M114" i="56"/>
  <c r="L114" i="56"/>
  <c r="K114" i="56"/>
  <c r="J114" i="56"/>
  <c r="I114" i="56"/>
  <c r="H114" i="56"/>
  <c r="G114" i="56"/>
  <c r="F114" i="56"/>
  <c r="E114" i="56"/>
  <c r="D114" i="56"/>
  <c r="C114" i="56"/>
  <c r="O113" i="56"/>
  <c r="O112" i="56"/>
  <c r="O115" i="56" s="1"/>
  <c r="O111" i="56"/>
  <c r="O110" i="56"/>
  <c r="N102" i="56"/>
  <c r="M102" i="56"/>
  <c r="L102" i="56"/>
  <c r="K102" i="56"/>
  <c r="J102" i="56"/>
  <c r="I102" i="56"/>
  <c r="H102" i="56"/>
  <c r="G102" i="56"/>
  <c r="F102" i="56"/>
  <c r="E102" i="56"/>
  <c r="D102" i="56"/>
  <c r="C102" i="56"/>
  <c r="O101" i="56"/>
  <c r="AF149" i="56" s="1"/>
  <c r="O100" i="56"/>
  <c r="O99" i="56"/>
  <c r="O98" i="56"/>
  <c r="N90" i="56"/>
  <c r="M90" i="56"/>
  <c r="L90" i="56"/>
  <c r="K90" i="56"/>
  <c r="J90" i="56"/>
  <c r="I90" i="56"/>
  <c r="H90" i="56"/>
  <c r="G90" i="56"/>
  <c r="F90" i="56"/>
  <c r="E90" i="56"/>
  <c r="D90" i="56"/>
  <c r="C90" i="56"/>
  <c r="O89" i="56"/>
  <c r="O88" i="56"/>
  <c r="O91" i="56" s="1"/>
  <c r="O87" i="56"/>
  <c r="O86" i="56"/>
  <c r="N64" i="56"/>
  <c r="M64" i="56"/>
  <c r="L64" i="56"/>
  <c r="K64" i="56"/>
  <c r="J64" i="56"/>
  <c r="I64" i="56"/>
  <c r="H64" i="56"/>
  <c r="G64" i="56"/>
  <c r="F64" i="56"/>
  <c r="E64" i="56"/>
  <c r="D64" i="56"/>
  <c r="C64" i="56"/>
  <c r="N40" i="56"/>
  <c r="M40" i="56"/>
  <c r="L40" i="56"/>
  <c r="K40" i="56"/>
  <c r="J40" i="56"/>
  <c r="I40" i="56"/>
  <c r="H40" i="56"/>
  <c r="G40" i="56"/>
  <c r="F40" i="56"/>
  <c r="E40" i="56"/>
  <c r="D40" i="56"/>
  <c r="C40" i="56"/>
  <c r="O39" i="56"/>
  <c r="O38" i="56"/>
  <c r="O41" i="56" s="1"/>
  <c r="O37" i="56"/>
  <c r="O36" i="56"/>
  <c r="N28" i="56"/>
  <c r="M28" i="56"/>
  <c r="L28" i="56"/>
  <c r="K28" i="56"/>
  <c r="J28" i="56"/>
  <c r="I28" i="56"/>
  <c r="H28" i="56"/>
  <c r="G28" i="56"/>
  <c r="F28" i="56"/>
  <c r="E28" i="56"/>
  <c r="D28" i="56"/>
  <c r="C28" i="56"/>
  <c r="O27" i="56"/>
  <c r="O26" i="56"/>
  <c r="O29" i="56" s="1"/>
  <c r="O25" i="56"/>
  <c r="O24" i="56"/>
  <c r="N16" i="56"/>
  <c r="M16" i="56"/>
  <c r="L16" i="56"/>
  <c r="K16" i="56"/>
  <c r="J16" i="56"/>
  <c r="I16" i="56"/>
  <c r="H16" i="56"/>
  <c r="G16" i="56"/>
  <c r="F16" i="56"/>
  <c r="E16" i="56"/>
  <c r="D16" i="56"/>
  <c r="C16" i="56"/>
  <c r="O15" i="56"/>
  <c r="O14" i="56"/>
  <c r="O13" i="56"/>
  <c r="O12" i="56"/>
  <c r="N66" i="48"/>
  <c r="M66" i="48"/>
  <c r="L66" i="48"/>
  <c r="K66" i="48"/>
  <c r="J66" i="48"/>
  <c r="I66" i="48"/>
  <c r="H66" i="48"/>
  <c r="G66" i="48"/>
  <c r="F66" i="48"/>
  <c r="E66" i="48"/>
  <c r="D66" i="48"/>
  <c r="C66" i="48"/>
  <c r="O65" i="48"/>
  <c r="O64" i="48"/>
  <c r="O63" i="48"/>
  <c r="O62" i="48"/>
  <c r="N40" i="48"/>
  <c r="M40" i="48"/>
  <c r="L40" i="48"/>
  <c r="K40" i="48"/>
  <c r="J40" i="48"/>
  <c r="I40" i="48"/>
  <c r="H40" i="48"/>
  <c r="G40" i="48"/>
  <c r="F40" i="48"/>
  <c r="E40" i="48"/>
  <c r="D40" i="48"/>
  <c r="C40" i="48"/>
  <c r="O39" i="48"/>
  <c r="O38" i="48"/>
  <c r="O37" i="48"/>
  <c r="O36" i="48"/>
  <c r="N27" i="48"/>
  <c r="M27" i="48"/>
  <c r="L27" i="48"/>
  <c r="K27" i="48"/>
  <c r="J27" i="48"/>
  <c r="J53" i="48" s="1"/>
  <c r="I27" i="48"/>
  <c r="I53" i="48" s="1"/>
  <c r="H27" i="48"/>
  <c r="G27" i="48"/>
  <c r="G53" i="48" s="1"/>
  <c r="F27" i="48"/>
  <c r="F53" i="48" s="1"/>
  <c r="E27" i="48"/>
  <c r="D27" i="48"/>
  <c r="C27" i="48"/>
  <c r="O26" i="48"/>
  <c r="O25" i="48"/>
  <c r="O24" i="48"/>
  <c r="O23" i="48"/>
  <c r="N14" i="48"/>
  <c r="M14" i="48"/>
  <c r="L14" i="48"/>
  <c r="K14" i="48"/>
  <c r="J14" i="48"/>
  <c r="I14" i="48"/>
  <c r="H14" i="48"/>
  <c r="G14" i="48"/>
  <c r="F14" i="48"/>
  <c r="E14" i="48"/>
  <c r="D14" i="48"/>
  <c r="C14" i="48"/>
  <c r="O13" i="48"/>
  <c r="O12" i="48"/>
  <c r="O11" i="48"/>
  <c r="O10" i="48"/>
  <c r="C51" i="48"/>
  <c r="C54" i="48" s="1"/>
  <c r="D51" i="48"/>
  <c r="D54" i="48" s="1"/>
  <c r="E51" i="48"/>
  <c r="E54" i="48" s="1"/>
  <c r="F51" i="48"/>
  <c r="F54" i="48" s="1"/>
  <c r="G51" i="48"/>
  <c r="G54" i="48" s="1"/>
  <c r="H51" i="48"/>
  <c r="H54" i="48" s="1"/>
  <c r="I51" i="48"/>
  <c r="I54" i="48" s="1"/>
  <c r="J51" i="48"/>
  <c r="J54" i="48" s="1"/>
  <c r="K51" i="48"/>
  <c r="K54" i="48" s="1"/>
  <c r="L51" i="48"/>
  <c r="L54" i="48" s="1"/>
  <c r="M51" i="48"/>
  <c r="M54" i="48" s="1"/>
  <c r="N51" i="48"/>
  <c r="N54" i="48" s="1"/>
  <c r="C52" i="48"/>
  <c r="D52" i="48"/>
  <c r="E52" i="48"/>
  <c r="F52" i="48"/>
  <c r="G52" i="48"/>
  <c r="H52" i="48"/>
  <c r="I52" i="48"/>
  <c r="J52" i="48"/>
  <c r="K52" i="48"/>
  <c r="L52" i="48"/>
  <c r="M52" i="48"/>
  <c r="N52" i="48"/>
  <c r="H66" i="52"/>
  <c r="G66" i="52"/>
  <c r="F66" i="52"/>
  <c r="E66" i="52"/>
  <c r="D66" i="52"/>
  <c r="C66" i="52"/>
  <c r="I65" i="52"/>
  <c r="I64" i="52"/>
  <c r="I67" i="52" s="1"/>
  <c r="I63" i="52"/>
  <c r="I62" i="52"/>
  <c r="H40" i="52"/>
  <c r="G40" i="52"/>
  <c r="F40" i="52"/>
  <c r="E40" i="52"/>
  <c r="D40" i="52"/>
  <c r="C40" i="52"/>
  <c r="I39" i="52"/>
  <c r="I38" i="52"/>
  <c r="I37" i="52"/>
  <c r="I36" i="52"/>
  <c r="H27" i="52"/>
  <c r="G27" i="52"/>
  <c r="F27" i="52"/>
  <c r="E27" i="52"/>
  <c r="D27" i="52"/>
  <c r="C27" i="52"/>
  <c r="I26" i="52"/>
  <c r="I25" i="52"/>
  <c r="I24" i="52"/>
  <c r="I23" i="52"/>
  <c r="H14" i="52"/>
  <c r="G14" i="52"/>
  <c r="F14" i="52"/>
  <c r="E14" i="52"/>
  <c r="D14" i="52"/>
  <c r="C14" i="52"/>
  <c r="I13" i="52"/>
  <c r="I12" i="52"/>
  <c r="I11" i="52"/>
  <c r="I10" i="52"/>
  <c r="C51" i="52"/>
  <c r="C54" i="52" s="1"/>
  <c r="D51" i="52"/>
  <c r="D54" i="52" s="1"/>
  <c r="E51" i="52"/>
  <c r="E54" i="52" s="1"/>
  <c r="F51" i="52"/>
  <c r="F54" i="52" s="1"/>
  <c r="G51" i="52"/>
  <c r="G54" i="52" s="1"/>
  <c r="H51" i="52"/>
  <c r="H54" i="52" s="1"/>
  <c r="C52" i="52"/>
  <c r="D52" i="52"/>
  <c r="E52" i="52"/>
  <c r="F52" i="52"/>
  <c r="G52" i="52"/>
  <c r="H52" i="52"/>
  <c r="N27" i="26"/>
  <c r="M27" i="26"/>
  <c r="L27" i="26"/>
  <c r="K27" i="26"/>
  <c r="J27" i="26"/>
  <c r="I27" i="26"/>
  <c r="H27" i="26"/>
  <c r="G27" i="26"/>
  <c r="F27" i="26"/>
  <c r="E27" i="26"/>
  <c r="D27" i="26"/>
  <c r="C27" i="26"/>
  <c r="O26" i="26"/>
  <c r="O25" i="26"/>
  <c r="O24" i="26"/>
  <c r="O23" i="26"/>
  <c r="N14" i="26"/>
  <c r="M14" i="26"/>
  <c r="L14" i="26"/>
  <c r="K14" i="26"/>
  <c r="J14" i="26"/>
  <c r="I14" i="26"/>
  <c r="H14" i="26"/>
  <c r="G14" i="26"/>
  <c r="F14" i="26"/>
  <c r="E14" i="26"/>
  <c r="D14" i="26"/>
  <c r="C14" i="26"/>
  <c r="O13" i="26"/>
  <c r="O12" i="26"/>
  <c r="O11" i="26"/>
  <c r="O10" i="26"/>
  <c r="N113" i="53"/>
  <c r="M113" i="53"/>
  <c r="L113" i="53"/>
  <c r="K113" i="53"/>
  <c r="J113" i="53"/>
  <c r="I113" i="53"/>
  <c r="H113" i="53"/>
  <c r="G113" i="53"/>
  <c r="F113" i="53"/>
  <c r="E113" i="53"/>
  <c r="D113" i="53"/>
  <c r="C113" i="53"/>
  <c r="O112" i="53"/>
  <c r="O111" i="53"/>
  <c r="O110" i="53"/>
  <c r="N100" i="53"/>
  <c r="M100" i="53"/>
  <c r="L100" i="53"/>
  <c r="K100" i="53"/>
  <c r="J100" i="53"/>
  <c r="I100" i="53"/>
  <c r="H100" i="53"/>
  <c r="G100" i="53"/>
  <c r="F100" i="53"/>
  <c r="E100" i="53"/>
  <c r="D100" i="53"/>
  <c r="C100" i="53"/>
  <c r="O99" i="53"/>
  <c r="O98" i="53"/>
  <c r="O97" i="53"/>
  <c r="O96" i="53"/>
  <c r="N88" i="53"/>
  <c r="M88" i="53"/>
  <c r="L88" i="53"/>
  <c r="K88" i="53"/>
  <c r="J88" i="53"/>
  <c r="I88" i="53"/>
  <c r="H88" i="53"/>
  <c r="G88" i="53"/>
  <c r="F88" i="53"/>
  <c r="E88" i="53"/>
  <c r="D88" i="53"/>
  <c r="C88" i="53"/>
  <c r="O87" i="53"/>
  <c r="O86" i="53"/>
  <c r="O85" i="53"/>
  <c r="O84" i="53"/>
  <c r="N76" i="53"/>
  <c r="M76" i="53"/>
  <c r="L76" i="53"/>
  <c r="K76" i="53"/>
  <c r="J76" i="53"/>
  <c r="I76" i="53"/>
  <c r="H76" i="53"/>
  <c r="G76" i="53"/>
  <c r="F76" i="53"/>
  <c r="E76" i="53"/>
  <c r="D76" i="53"/>
  <c r="C76" i="53"/>
  <c r="O75" i="53"/>
  <c r="O74" i="53"/>
  <c r="O73" i="53"/>
  <c r="O72" i="53"/>
  <c r="N64" i="53"/>
  <c r="M64" i="53"/>
  <c r="L64" i="53"/>
  <c r="K64" i="53"/>
  <c r="J64" i="53"/>
  <c r="I64" i="53"/>
  <c r="H64" i="53"/>
  <c r="G64" i="53"/>
  <c r="F64" i="53"/>
  <c r="E64" i="53"/>
  <c r="D64" i="53"/>
  <c r="C64" i="53"/>
  <c r="O63" i="53"/>
  <c r="O62" i="53"/>
  <c r="O61" i="53"/>
  <c r="O60" i="53"/>
  <c r="N52" i="53"/>
  <c r="M52" i="53"/>
  <c r="L52" i="53"/>
  <c r="K52" i="53"/>
  <c r="J52" i="53"/>
  <c r="I52" i="53"/>
  <c r="H52" i="53"/>
  <c r="G52" i="53"/>
  <c r="F52" i="53"/>
  <c r="E52" i="53"/>
  <c r="D52" i="53"/>
  <c r="C52" i="53"/>
  <c r="O51" i="53"/>
  <c r="O50" i="53"/>
  <c r="O49" i="53"/>
  <c r="O48" i="53"/>
  <c r="N40" i="53"/>
  <c r="M40" i="53"/>
  <c r="L40" i="53"/>
  <c r="K40" i="53"/>
  <c r="J40" i="53"/>
  <c r="I40" i="53"/>
  <c r="H40" i="53"/>
  <c r="G40" i="53"/>
  <c r="F40" i="53"/>
  <c r="E40" i="53"/>
  <c r="D40" i="53"/>
  <c r="C40" i="53"/>
  <c r="O39" i="53"/>
  <c r="O38" i="53"/>
  <c r="O37" i="53"/>
  <c r="O36" i="53"/>
  <c r="N27" i="53"/>
  <c r="M27" i="53"/>
  <c r="L27" i="53"/>
  <c r="K27" i="53"/>
  <c r="J27" i="53"/>
  <c r="I27" i="53"/>
  <c r="H27" i="53"/>
  <c r="G27" i="53"/>
  <c r="F27" i="53"/>
  <c r="E27" i="53"/>
  <c r="D27" i="53"/>
  <c r="C27" i="53"/>
  <c r="O26" i="53"/>
  <c r="O25" i="53"/>
  <c r="O24" i="53"/>
  <c r="O23" i="53"/>
  <c r="N14" i="53"/>
  <c r="M14" i="53"/>
  <c r="L14" i="53"/>
  <c r="K14" i="53"/>
  <c r="J14" i="53"/>
  <c r="I14" i="53"/>
  <c r="H14" i="53"/>
  <c r="G14" i="53"/>
  <c r="F14" i="53"/>
  <c r="E14" i="53"/>
  <c r="D14" i="53"/>
  <c r="C14" i="53"/>
  <c r="O13" i="53"/>
  <c r="O12" i="53"/>
  <c r="O11" i="53"/>
  <c r="O10" i="53"/>
  <c r="H40" i="51"/>
  <c r="G40" i="51"/>
  <c r="F40" i="51"/>
  <c r="E40" i="51"/>
  <c r="D40" i="51"/>
  <c r="C40" i="51"/>
  <c r="H27" i="51"/>
  <c r="G27" i="51"/>
  <c r="F27" i="51"/>
  <c r="E27" i="51"/>
  <c r="D27" i="51"/>
  <c r="C27" i="51"/>
  <c r="H14" i="51"/>
  <c r="G14" i="51"/>
  <c r="F14" i="51"/>
  <c r="E14" i="51"/>
  <c r="D14" i="51"/>
  <c r="C14" i="51"/>
  <c r="I57" i="51"/>
  <c r="I58" i="51"/>
  <c r="I59" i="51"/>
  <c r="C51" i="51"/>
  <c r="C54" i="51" s="1"/>
  <c r="D51" i="51"/>
  <c r="D54" i="51" s="1"/>
  <c r="E51" i="51"/>
  <c r="E54" i="51" s="1"/>
  <c r="F51" i="51"/>
  <c r="F54" i="51" s="1"/>
  <c r="G51" i="51"/>
  <c r="G54" i="51" s="1"/>
  <c r="H51" i="51"/>
  <c r="H54" i="51" s="1"/>
  <c r="C52" i="51"/>
  <c r="D52" i="51"/>
  <c r="E52" i="51"/>
  <c r="F52" i="51"/>
  <c r="G52" i="51"/>
  <c r="H52" i="51"/>
  <c r="U66" i="50"/>
  <c r="U63" i="50"/>
  <c r="U37" i="50"/>
  <c r="U24" i="50"/>
  <c r="H14" i="50"/>
  <c r="H13" i="50"/>
  <c r="U12" i="50"/>
  <c r="H11" i="50"/>
  <c r="U6" i="50"/>
  <c r="U7" i="50"/>
  <c r="H8" i="50"/>
  <c r="I67" i="51" l="1"/>
  <c r="I68" i="51"/>
  <c r="H17" i="50"/>
  <c r="H16" i="50"/>
  <c r="N55" i="46"/>
  <c r="O227" i="56"/>
  <c r="O300" i="56"/>
  <c r="N53" i="48"/>
  <c r="F53" i="51"/>
  <c r="I14" i="51"/>
  <c r="U11" i="50"/>
  <c r="U14" i="50"/>
  <c r="N52" i="56"/>
  <c r="J52" i="56"/>
  <c r="F52" i="56"/>
  <c r="I302" i="56"/>
  <c r="M302" i="56"/>
  <c r="E302" i="56"/>
  <c r="D302" i="56"/>
  <c r="H302" i="56"/>
  <c r="L302" i="56"/>
  <c r="C228" i="56"/>
  <c r="E228" i="56"/>
  <c r="G228" i="56"/>
  <c r="I228" i="56"/>
  <c r="K228" i="56"/>
  <c r="M228" i="56"/>
  <c r="D228" i="56"/>
  <c r="F228" i="56"/>
  <c r="H228" i="56"/>
  <c r="J228" i="56"/>
  <c r="L228" i="56"/>
  <c r="N228" i="56"/>
  <c r="C126" i="56"/>
  <c r="G126" i="56"/>
  <c r="K126" i="56"/>
  <c r="AD150" i="56"/>
  <c r="U150" i="56"/>
  <c r="W150" i="56"/>
  <c r="AA150" i="56"/>
  <c r="AC150" i="56"/>
  <c r="AE150" i="56"/>
  <c r="O48" i="56"/>
  <c r="O122" i="56"/>
  <c r="O224" i="56"/>
  <c r="O298" i="56"/>
  <c r="T326" i="56"/>
  <c r="C302" i="56"/>
  <c r="X326" i="56"/>
  <c r="G302" i="56"/>
  <c r="AB326" i="56"/>
  <c r="K302" i="56"/>
  <c r="O49" i="56"/>
  <c r="O123" i="56"/>
  <c r="O225" i="56"/>
  <c r="O299" i="56"/>
  <c r="AF325" i="56"/>
  <c r="O301" i="56"/>
  <c r="W326" i="56"/>
  <c r="F302" i="56"/>
  <c r="AA326" i="56"/>
  <c r="J302" i="56"/>
  <c r="AE326" i="56"/>
  <c r="N302" i="56"/>
  <c r="E53" i="48"/>
  <c r="O49" i="48"/>
  <c r="O51" i="48"/>
  <c r="O50" i="48"/>
  <c r="I49" i="52"/>
  <c r="I50" i="52"/>
  <c r="D53" i="52"/>
  <c r="U8" i="50"/>
  <c r="H10" i="50"/>
  <c r="M53" i="48"/>
  <c r="C53" i="48"/>
  <c r="K53" i="48"/>
  <c r="O14" i="48"/>
  <c r="U50" i="50"/>
  <c r="I51" i="51"/>
  <c r="V252" i="56"/>
  <c r="Z252" i="56"/>
  <c r="AD252" i="56"/>
  <c r="W252" i="56"/>
  <c r="AA252" i="56"/>
  <c r="AE252" i="56"/>
  <c r="Y150" i="56"/>
  <c r="O138" i="56"/>
  <c r="O124" i="56"/>
  <c r="O102" i="56"/>
  <c r="H126" i="56"/>
  <c r="E126" i="56"/>
  <c r="I126" i="56"/>
  <c r="M126" i="56"/>
  <c r="V150" i="56"/>
  <c r="Z150" i="56"/>
  <c r="D126" i="56"/>
  <c r="L126" i="56"/>
  <c r="O90" i="56"/>
  <c r="O50" i="56"/>
  <c r="O28" i="56"/>
  <c r="E52" i="56"/>
  <c r="I52" i="56"/>
  <c r="M52" i="56"/>
  <c r="O27" i="26"/>
  <c r="O14" i="26"/>
  <c r="O113" i="53"/>
  <c r="O100" i="53"/>
  <c r="O88" i="53"/>
  <c r="O76" i="53"/>
  <c r="O64" i="53"/>
  <c r="O52" i="53"/>
  <c r="O40" i="53"/>
  <c r="O27" i="53"/>
  <c r="O14" i="53"/>
  <c r="I51" i="52"/>
  <c r="E53" i="52"/>
  <c r="I14" i="52"/>
  <c r="D53" i="51"/>
  <c r="H53" i="51"/>
  <c r="I52" i="51"/>
  <c r="C53" i="51"/>
  <c r="G53" i="51"/>
  <c r="U13" i="50"/>
  <c r="N127" i="50" s="1"/>
  <c r="O66" i="48"/>
  <c r="O40" i="48"/>
  <c r="O27" i="48"/>
  <c r="I66" i="52"/>
  <c r="I40" i="52"/>
  <c r="H53" i="52"/>
  <c r="I27" i="52"/>
  <c r="E53" i="51"/>
  <c r="I40" i="51"/>
  <c r="I27" i="51"/>
  <c r="U65" i="50"/>
  <c r="U64" i="50"/>
  <c r="U40" i="50"/>
  <c r="U39" i="50"/>
  <c r="U38" i="50"/>
  <c r="U27" i="50"/>
  <c r="U26" i="50"/>
  <c r="N130" i="50" s="1"/>
  <c r="U25" i="50"/>
  <c r="O314" i="56"/>
  <c r="AC326" i="56"/>
  <c r="Y326" i="56"/>
  <c r="U326" i="56"/>
  <c r="V326" i="56"/>
  <c r="O278" i="56"/>
  <c r="AD326" i="56"/>
  <c r="Z326" i="56"/>
  <c r="O290" i="56"/>
  <c r="O266" i="56"/>
  <c r="O240" i="56"/>
  <c r="AF251" i="56"/>
  <c r="T252" i="56"/>
  <c r="X252" i="56"/>
  <c r="AB252" i="56"/>
  <c r="O216" i="56"/>
  <c r="AC252" i="56"/>
  <c r="Y252" i="56"/>
  <c r="U252" i="56"/>
  <c r="O204" i="56"/>
  <c r="O192" i="56"/>
  <c r="O178" i="56"/>
  <c r="O164" i="56"/>
  <c r="O114" i="56"/>
  <c r="O125" i="56"/>
  <c r="F126" i="56"/>
  <c r="J126" i="56"/>
  <c r="N126" i="56"/>
  <c r="AB150" i="56"/>
  <c r="X150" i="56"/>
  <c r="T150" i="56"/>
  <c r="O64" i="56"/>
  <c r="O40" i="56"/>
  <c r="L52" i="56"/>
  <c r="H52" i="56"/>
  <c r="D52" i="56"/>
  <c r="K52" i="56"/>
  <c r="G52" i="56"/>
  <c r="C52" i="56"/>
  <c r="O51" i="56"/>
  <c r="O16" i="56"/>
  <c r="L53" i="48"/>
  <c r="H53" i="48"/>
  <c r="D53" i="48"/>
  <c r="O52" i="48"/>
  <c r="I52" i="52"/>
  <c r="F53" i="52"/>
  <c r="C53" i="52"/>
  <c r="G53" i="52"/>
  <c r="U17" i="50" l="1"/>
  <c r="U16" i="50"/>
  <c r="N126" i="50"/>
  <c r="O52" i="56"/>
  <c r="O228" i="56"/>
  <c r="AF150" i="56"/>
  <c r="O302" i="56"/>
  <c r="O126" i="56"/>
  <c r="O53" i="48"/>
  <c r="U51" i="50"/>
  <c r="I53" i="52"/>
  <c r="I53" i="51"/>
  <c r="AF326" i="56"/>
  <c r="AF252" i="56"/>
  <c r="C22" i="51" l="1"/>
  <c r="C52" i="50" l="1"/>
  <c r="C55" i="50" s="1"/>
  <c r="D52" i="50"/>
  <c r="D55" i="50" s="1"/>
  <c r="E52" i="50"/>
  <c r="E55" i="50" s="1"/>
  <c r="F52" i="50"/>
  <c r="F55" i="50" s="1"/>
  <c r="G52" i="50"/>
  <c r="G55" i="50" s="1"/>
  <c r="H52" i="50"/>
  <c r="H55" i="50" s="1"/>
  <c r="I52" i="50"/>
  <c r="I55" i="50" s="1"/>
  <c r="J52" i="50"/>
  <c r="J55" i="50" s="1"/>
  <c r="K52" i="50"/>
  <c r="K55" i="50" s="1"/>
  <c r="L52" i="50"/>
  <c r="L55" i="50" s="1"/>
  <c r="M52" i="50"/>
  <c r="M55" i="50" s="1"/>
  <c r="O52" i="50"/>
  <c r="O55" i="50" s="1"/>
  <c r="P52" i="50"/>
  <c r="P55" i="50" s="1"/>
  <c r="Q52" i="50"/>
  <c r="Q55" i="50" s="1"/>
  <c r="R52" i="50"/>
  <c r="R55" i="50" s="1"/>
  <c r="S52" i="50"/>
  <c r="S55" i="50" s="1"/>
  <c r="U52" i="50"/>
  <c r="C53" i="50"/>
  <c r="D53" i="50"/>
  <c r="E53" i="50"/>
  <c r="F53" i="50"/>
  <c r="G53" i="50"/>
  <c r="H53" i="50"/>
  <c r="I53" i="50"/>
  <c r="J53" i="50"/>
  <c r="K53" i="50"/>
  <c r="L53" i="50"/>
  <c r="M53" i="50"/>
  <c r="O53" i="50"/>
  <c r="P53" i="50"/>
  <c r="Q53" i="50"/>
  <c r="R53" i="50"/>
  <c r="S53" i="50"/>
  <c r="U53" i="50"/>
  <c r="S67" i="50"/>
  <c r="R67" i="50"/>
  <c r="Q67" i="50"/>
  <c r="P67" i="50"/>
  <c r="O67" i="50"/>
  <c r="M67" i="50"/>
  <c r="L67" i="50"/>
  <c r="K67" i="50"/>
  <c r="J67" i="50"/>
  <c r="I67" i="50"/>
  <c r="G67" i="50"/>
  <c r="F67" i="50"/>
  <c r="E67" i="50"/>
  <c r="D67" i="50"/>
  <c r="C67" i="50"/>
  <c r="S62" i="50"/>
  <c r="R62" i="50"/>
  <c r="Q62" i="50"/>
  <c r="P62" i="50"/>
  <c r="O62" i="50"/>
  <c r="M62" i="50"/>
  <c r="L62" i="50"/>
  <c r="K62" i="50"/>
  <c r="J62" i="50"/>
  <c r="I62" i="50"/>
  <c r="G62" i="50"/>
  <c r="F62" i="50"/>
  <c r="E62" i="50"/>
  <c r="D62" i="50"/>
  <c r="C62" i="50"/>
  <c r="S41" i="50"/>
  <c r="R41" i="50"/>
  <c r="Q41" i="50"/>
  <c r="P41" i="50"/>
  <c r="O41" i="50"/>
  <c r="M41" i="50"/>
  <c r="L41" i="50"/>
  <c r="K41" i="50"/>
  <c r="J41" i="50"/>
  <c r="I41" i="50"/>
  <c r="G41" i="50"/>
  <c r="F41" i="50"/>
  <c r="E41" i="50"/>
  <c r="D41" i="50"/>
  <c r="C41" i="50"/>
  <c r="S36" i="50"/>
  <c r="R36" i="50"/>
  <c r="Q36" i="50"/>
  <c r="P36" i="50"/>
  <c r="O36" i="50"/>
  <c r="M36" i="50"/>
  <c r="L36" i="50"/>
  <c r="K36" i="50"/>
  <c r="J36" i="50"/>
  <c r="I36" i="50"/>
  <c r="G36" i="50"/>
  <c r="F36" i="50"/>
  <c r="E36" i="50"/>
  <c r="D36" i="50"/>
  <c r="C36" i="50"/>
  <c r="U34" i="50"/>
  <c r="S28" i="50"/>
  <c r="R28" i="50"/>
  <c r="Q28" i="50"/>
  <c r="P28" i="50"/>
  <c r="O28" i="50"/>
  <c r="M28" i="50"/>
  <c r="L28" i="50"/>
  <c r="K28" i="50"/>
  <c r="J28" i="50"/>
  <c r="I28" i="50"/>
  <c r="G28" i="50"/>
  <c r="F28" i="50"/>
  <c r="E28" i="50"/>
  <c r="D28" i="50"/>
  <c r="C28" i="50"/>
  <c r="S23" i="50"/>
  <c r="R23" i="50"/>
  <c r="Q23" i="50"/>
  <c r="P23" i="50"/>
  <c r="O23" i="50"/>
  <c r="M23" i="50"/>
  <c r="L23" i="50"/>
  <c r="K23" i="50"/>
  <c r="J23" i="50"/>
  <c r="I23" i="50"/>
  <c r="G23" i="50"/>
  <c r="F23" i="50"/>
  <c r="E23" i="50"/>
  <c r="D23" i="50"/>
  <c r="C23" i="50"/>
  <c r="S15" i="50"/>
  <c r="R15" i="50"/>
  <c r="Q15" i="50"/>
  <c r="P15" i="50"/>
  <c r="O15" i="50"/>
  <c r="S10" i="50"/>
  <c r="R10" i="50"/>
  <c r="Q10" i="50"/>
  <c r="P10" i="50"/>
  <c r="O10" i="50"/>
  <c r="M15" i="50"/>
  <c r="L15" i="50"/>
  <c r="K15" i="50"/>
  <c r="J15" i="50"/>
  <c r="I15" i="50"/>
  <c r="M10" i="50"/>
  <c r="L10" i="50"/>
  <c r="K10" i="50"/>
  <c r="J10" i="50"/>
  <c r="I10" i="50"/>
  <c r="D15" i="50"/>
  <c r="E15" i="50"/>
  <c r="F15" i="50"/>
  <c r="G15" i="50"/>
  <c r="C15" i="50"/>
  <c r="N66" i="45"/>
  <c r="M66" i="45"/>
  <c r="L66" i="45"/>
  <c r="K66" i="45"/>
  <c r="J66" i="45"/>
  <c r="I66" i="45"/>
  <c r="H66" i="45"/>
  <c r="G66" i="45"/>
  <c r="F66" i="45"/>
  <c r="E66" i="45"/>
  <c r="D66" i="45"/>
  <c r="C66" i="45"/>
  <c r="O65" i="45"/>
  <c r="O64" i="45"/>
  <c r="O63" i="45"/>
  <c r="O62" i="45"/>
  <c r="M61" i="45"/>
  <c r="L61" i="45"/>
  <c r="K61" i="45"/>
  <c r="J61" i="45"/>
  <c r="I61" i="45"/>
  <c r="H61" i="45"/>
  <c r="G61" i="45"/>
  <c r="F61" i="45"/>
  <c r="E61" i="45"/>
  <c r="D61" i="45"/>
  <c r="C61" i="45"/>
  <c r="O59" i="45"/>
  <c r="O58" i="45"/>
  <c r="O57" i="45"/>
  <c r="N40" i="45"/>
  <c r="M40" i="45"/>
  <c r="L40" i="45"/>
  <c r="K40" i="45"/>
  <c r="J40" i="45"/>
  <c r="I40" i="45"/>
  <c r="H40" i="45"/>
  <c r="G40" i="45"/>
  <c r="F40" i="45"/>
  <c r="E40" i="45"/>
  <c r="D40" i="45"/>
  <c r="C40" i="45"/>
  <c r="O39" i="45"/>
  <c r="O38" i="45"/>
  <c r="O37" i="45"/>
  <c r="O50" i="45" s="1"/>
  <c r="O36" i="45"/>
  <c r="N35" i="45"/>
  <c r="M35" i="45"/>
  <c r="L35" i="45"/>
  <c r="K35" i="45"/>
  <c r="J35" i="45"/>
  <c r="I35" i="45"/>
  <c r="H35" i="45"/>
  <c r="G35" i="45"/>
  <c r="F35" i="45"/>
  <c r="E35" i="45"/>
  <c r="D35" i="45"/>
  <c r="C35" i="45"/>
  <c r="O33" i="45"/>
  <c r="O32" i="45"/>
  <c r="O31" i="45"/>
  <c r="D51" i="45"/>
  <c r="D54" i="45" s="1"/>
  <c r="E51" i="45"/>
  <c r="E54" i="45" s="1"/>
  <c r="F51" i="45"/>
  <c r="F54" i="45" s="1"/>
  <c r="G51" i="45"/>
  <c r="G54" i="45" s="1"/>
  <c r="H51" i="45"/>
  <c r="H54" i="45" s="1"/>
  <c r="I51" i="45"/>
  <c r="I54" i="45" s="1"/>
  <c r="J51" i="45"/>
  <c r="J54" i="45" s="1"/>
  <c r="K51" i="45"/>
  <c r="K54" i="45" s="1"/>
  <c r="L51" i="45"/>
  <c r="L54" i="45" s="1"/>
  <c r="M51" i="45"/>
  <c r="M54" i="45" s="1"/>
  <c r="N51" i="45"/>
  <c r="N54" i="45" s="1"/>
  <c r="D52" i="45"/>
  <c r="E52" i="45"/>
  <c r="F52" i="45"/>
  <c r="G52" i="45"/>
  <c r="H52" i="45"/>
  <c r="I52" i="45"/>
  <c r="J52" i="45"/>
  <c r="K52" i="45"/>
  <c r="L52" i="45"/>
  <c r="M52" i="45"/>
  <c r="N52" i="45"/>
  <c r="N27" i="45"/>
  <c r="M27" i="45"/>
  <c r="L27" i="45"/>
  <c r="K27" i="45"/>
  <c r="J27" i="45"/>
  <c r="I27" i="45"/>
  <c r="H27" i="45"/>
  <c r="G27" i="45"/>
  <c r="F27" i="45"/>
  <c r="E27" i="45"/>
  <c r="D27" i="45"/>
  <c r="C27" i="45"/>
  <c r="O26" i="45"/>
  <c r="O25" i="45"/>
  <c r="O23" i="45"/>
  <c r="M22" i="45"/>
  <c r="L22" i="45"/>
  <c r="K22" i="45"/>
  <c r="J22" i="45"/>
  <c r="I22" i="45"/>
  <c r="H22" i="45"/>
  <c r="G22" i="45"/>
  <c r="F22" i="45"/>
  <c r="E22" i="45"/>
  <c r="D22" i="45"/>
  <c r="C22" i="45"/>
  <c r="O20" i="45"/>
  <c r="O19" i="45"/>
  <c r="O18" i="45"/>
  <c r="I9" i="45"/>
  <c r="J9" i="45"/>
  <c r="K9" i="45"/>
  <c r="L9" i="45"/>
  <c r="M9" i="45"/>
  <c r="N9" i="45"/>
  <c r="C52" i="45"/>
  <c r="C51" i="45"/>
  <c r="C54" i="45" s="1"/>
  <c r="H9" i="45"/>
  <c r="G9" i="45"/>
  <c r="F9" i="45"/>
  <c r="E9" i="45"/>
  <c r="D9" i="45"/>
  <c r="C9" i="45"/>
  <c r="U42" i="50" l="1"/>
  <c r="O68" i="45"/>
  <c r="O67" i="45"/>
  <c r="O29" i="45"/>
  <c r="O28" i="45"/>
  <c r="O42" i="45"/>
  <c r="O41" i="45"/>
  <c r="N48" i="45"/>
  <c r="M54" i="50"/>
  <c r="R54" i="50"/>
  <c r="H41" i="50"/>
  <c r="T41" i="50"/>
  <c r="H67" i="50"/>
  <c r="T67" i="50"/>
  <c r="N15" i="50"/>
  <c r="T15" i="50"/>
  <c r="D49" i="50"/>
  <c r="F49" i="50"/>
  <c r="I49" i="50"/>
  <c r="K49" i="50"/>
  <c r="M49" i="50"/>
  <c r="P49" i="50"/>
  <c r="R49" i="50"/>
  <c r="H28" i="50"/>
  <c r="E54" i="50"/>
  <c r="T28" i="50"/>
  <c r="C49" i="50"/>
  <c r="E49" i="50"/>
  <c r="G49" i="50"/>
  <c r="J49" i="50"/>
  <c r="L49" i="50"/>
  <c r="O49" i="50"/>
  <c r="Q49" i="50"/>
  <c r="S49" i="50"/>
  <c r="C48" i="45"/>
  <c r="E48" i="45"/>
  <c r="G48" i="45"/>
  <c r="I48" i="45"/>
  <c r="K48" i="45"/>
  <c r="M48" i="45"/>
  <c r="O44" i="45"/>
  <c r="I54" i="50"/>
  <c r="N28" i="50"/>
  <c r="N41" i="50"/>
  <c r="N67" i="50"/>
  <c r="O49" i="45"/>
  <c r="O46" i="45"/>
  <c r="O45" i="45"/>
  <c r="D48" i="45"/>
  <c r="F48" i="45"/>
  <c r="H48" i="45"/>
  <c r="J48" i="45"/>
  <c r="L48" i="45"/>
  <c r="G53" i="45"/>
  <c r="K53" i="45"/>
  <c r="S54" i="50"/>
  <c r="G54" i="50"/>
  <c r="L54" i="50"/>
  <c r="Q54" i="50"/>
  <c r="J54" i="50"/>
  <c r="N53" i="45"/>
  <c r="F53" i="45"/>
  <c r="D53" i="45"/>
  <c r="U60" i="50"/>
  <c r="U32" i="50"/>
  <c r="D54" i="50"/>
  <c r="F54" i="50"/>
  <c r="K54" i="50"/>
  <c r="P54" i="50"/>
  <c r="U21" i="50"/>
  <c r="U36" i="50"/>
  <c r="U19" i="50"/>
  <c r="U58" i="50"/>
  <c r="U33" i="50"/>
  <c r="U43" i="50" s="1"/>
  <c r="H53" i="45"/>
  <c r="L53" i="45"/>
  <c r="O51" i="45"/>
  <c r="E53" i="45"/>
  <c r="I53" i="45"/>
  <c r="M53" i="45"/>
  <c r="O52" i="45"/>
  <c r="J53" i="45"/>
  <c r="O61" i="45"/>
  <c r="O22" i="45"/>
  <c r="O54" i="50"/>
  <c r="C54" i="50"/>
  <c r="H15" i="50"/>
  <c r="O66" i="45"/>
  <c r="O40" i="45"/>
  <c r="O35" i="45"/>
  <c r="O27" i="45"/>
  <c r="U62" i="50"/>
  <c r="U59" i="50"/>
  <c r="U23" i="50"/>
  <c r="U20" i="50"/>
  <c r="U10" i="50"/>
  <c r="C53" i="45"/>
  <c r="D51" i="49"/>
  <c r="D54" i="49" s="1"/>
  <c r="E51" i="49"/>
  <c r="E54" i="49" s="1"/>
  <c r="F51" i="49"/>
  <c r="F54" i="49" s="1"/>
  <c r="G51" i="49"/>
  <c r="G54" i="49" s="1"/>
  <c r="H51" i="49"/>
  <c r="H54" i="49" s="1"/>
  <c r="I51" i="49"/>
  <c r="I54" i="49" s="1"/>
  <c r="J51" i="49"/>
  <c r="J54" i="49" s="1"/>
  <c r="D52" i="49"/>
  <c r="E52" i="49"/>
  <c r="F52" i="49"/>
  <c r="G52" i="49"/>
  <c r="H52" i="49"/>
  <c r="I52" i="49"/>
  <c r="J52" i="49"/>
  <c r="C52" i="49"/>
  <c r="C51" i="49"/>
  <c r="C54" i="49" s="1"/>
  <c r="J66" i="49"/>
  <c r="I66" i="49"/>
  <c r="H66" i="49"/>
  <c r="G66" i="49"/>
  <c r="F66" i="49"/>
  <c r="E66" i="49"/>
  <c r="D66" i="49"/>
  <c r="K65" i="49"/>
  <c r="K64" i="49"/>
  <c r="K63" i="49"/>
  <c r="K62" i="49"/>
  <c r="J61" i="49"/>
  <c r="I61" i="49"/>
  <c r="H61" i="49"/>
  <c r="G61" i="49"/>
  <c r="F61" i="49"/>
  <c r="E61" i="49"/>
  <c r="D61" i="49"/>
  <c r="C61" i="49"/>
  <c r="K59" i="49"/>
  <c r="K58" i="49"/>
  <c r="K57" i="49"/>
  <c r="J40" i="49"/>
  <c r="I40" i="49"/>
  <c r="H40" i="49"/>
  <c r="G40" i="49"/>
  <c r="F40" i="49"/>
  <c r="E40" i="49"/>
  <c r="D40" i="49"/>
  <c r="C40" i="49"/>
  <c r="K39" i="49"/>
  <c r="K38" i="49"/>
  <c r="K37" i="49"/>
  <c r="K36" i="49"/>
  <c r="J35" i="49"/>
  <c r="I35" i="49"/>
  <c r="H35" i="49"/>
  <c r="G35" i="49"/>
  <c r="F35" i="49"/>
  <c r="E35" i="49"/>
  <c r="D35" i="49"/>
  <c r="C35" i="49"/>
  <c r="K33" i="49"/>
  <c r="K32" i="49"/>
  <c r="K31" i="49"/>
  <c r="J27" i="49"/>
  <c r="I27" i="49"/>
  <c r="H27" i="49"/>
  <c r="G27" i="49"/>
  <c r="F27" i="49"/>
  <c r="E27" i="49"/>
  <c r="D27" i="49"/>
  <c r="K26" i="49"/>
  <c r="K25" i="49"/>
  <c r="K24" i="49"/>
  <c r="K23" i="49"/>
  <c r="J22" i="49"/>
  <c r="I22" i="49"/>
  <c r="H22" i="49"/>
  <c r="G22" i="49"/>
  <c r="F22" i="49"/>
  <c r="E22" i="49"/>
  <c r="D22" i="49"/>
  <c r="C22" i="49"/>
  <c r="K20" i="49"/>
  <c r="K19" i="49"/>
  <c r="K18" i="49"/>
  <c r="J14" i="49"/>
  <c r="I14" i="49"/>
  <c r="H14" i="49"/>
  <c r="G14" i="49"/>
  <c r="F14" i="49"/>
  <c r="E14" i="49"/>
  <c r="D14" i="49"/>
  <c r="K13" i="49"/>
  <c r="K12" i="49"/>
  <c r="K11" i="49"/>
  <c r="K10" i="49"/>
  <c r="G9" i="49"/>
  <c r="F9" i="49"/>
  <c r="E9" i="49"/>
  <c r="D9" i="49"/>
  <c r="C9" i="49"/>
  <c r="M52" i="47"/>
  <c r="L52" i="47"/>
  <c r="K52" i="47"/>
  <c r="J52" i="47"/>
  <c r="I52" i="47"/>
  <c r="H52" i="47"/>
  <c r="G52" i="47"/>
  <c r="F52" i="47"/>
  <c r="E52" i="47"/>
  <c r="D52" i="47"/>
  <c r="C52" i="47"/>
  <c r="M51" i="47"/>
  <c r="M54" i="47" s="1"/>
  <c r="L51" i="47"/>
  <c r="L54" i="47" s="1"/>
  <c r="K51" i="47"/>
  <c r="K54" i="47" s="1"/>
  <c r="J51" i="47"/>
  <c r="J54" i="47" s="1"/>
  <c r="I51" i="47"/>
  <c r="I54" i="47" s="1"/>
  <c r="H51" i="47"/>
  <c r="H54" i="47" s="1"/>
  <c r="G51" i="47"/>
  <c r="G54" i="47" s="1"/>
  <c r="F51" i="47"/>
  <c r="F54" i="47" s="1"/>
  <c r="E51" i="47"/>
  <c r="E54" i="47" s="1"/>
  <c r="D51" i="47"/>
  <c r="D54" i="47" s="1"/>
  <c r="C51" i="47"/>
  <c r="C54" i="47" s="1"/>
  <c r="M66" i="47"/>
  <c r="L66" i="47"/>
  <c r="K66" i="47"/>
  <c r="J66" i="47"/>
  <c r="I66" i="47"/>
  <c r="H66" i="47"/>
  <c r="G66" i="47"/>
  <c r="F66" i="47"/>
  <c r="E66" i="47"/>
  <c r="D66" i="47"/>
  <c r="C66" i="47"/>
  <c r="M61" i="47"/>
  <c r="L61" i="47"/>
  <c r="K61" i="47"/>
  <c r="J61" i="47"/>
  <c r="I61" i="47"/>
  <c r="H61" i="47"/>
  <c r="G61" i="47"/>
  <c r="F61" i="47"/>
  <c r="E61" i="47"/>
  <c r="D61" i="47"/>
  <c r="C61" i="47"/>
  <c r="N59" i="47"/>
  <c r="N58" i="47"/>
  <c r="N57" i="47"/>
  <c r="M40" i="47"/>
  <c r="L40" i="47"/>
  <c r="K40" i="47"/>
  <c r="J40" i="47"/>
  <c r="I40" i="47"/>
  <c r="H40" i="47"/>
  <c r="G40" i="47"/>
  <c r="F40" i="47"/>
  <c r="E40" i="47"/>
  <c r="D40" i="47"/>
  <c r="C40" i="47"/>
  <c r="N39" i="47"/>
  <c r="N38" i="47"/>
  <c r="N37" i="47"/>
  <c r="N36" i="47"/>
  <c r="M35" i="47"/>
  <c r="L35" i="47"/>
  <c r="K35" i="47"/>
  <c r="J35" i="47"/>
  <c r="I35" i="47"/>
  <c r="H35" i="47"/>
  <c r="G35" i="47"/>
  <c r="F35" i="47"/>
  <c r="E35" i="47"/>
  <c r="D35" i="47"/>
  <c r="C35" i="47"/>
  <c r="N33" i="47"/>
  <c r="N32" i="47"/>
  <c r="N31" i="47"/>
  <c r="M27" i="47"/>
  <c r="L27" i="47"/>
  <c r="K27" i="47"/>
  <c r="J27" i="47"/>
  <c r="I27" i="47"/>
  <c r="H27" i="47"/>
  <c r="G27" i="47"/>
  <c r="F27" i="47"/>
  <c r="E27" i="47"/>
  <c r="D27" i="47"/>
  <c r="C27" i="47"/>
  <c r="N26" i="47"/>
  <c r="N25" i="47"/>
  <c r="N24" i="47"/>
  <c r="N23" i="47"/>
  <c r="M22" i="47"/>
  <c r="L22" i="47"/>
  <c r="K22" i="47"/>
  <c r="J22" i="47"/>
  <c r="I22" i="47"/>
  <c r="H22" i="47"/>
  <c r="G22" i="47"/>
  <c r="F22" i="47"/>
  <c r="E22" i="47"/>
  <c r="D22" i="47"/>
  <c r="C22" i="47"/>
  <c r="N20" i="47"/>
  <c r="N19" i="47"/>
  <c r="N18" i="47"/>
  <c r="N5" i="47"/>
  <c r="M14" i="47"/>
  <c r="L14" i="47"/>
  <c r="K14" i="47"/>
  <c r="J14" i="47"/>
  <c r="I14" i="47"/>
  <c r="H14" i="47"/>
  <c r="G14" i="47"/>
  <c r="F14" i="47"/>
  <c r="E14" i="47"/>
  <c r="D14" i="47"/>
  <c r="N13" i="47"/>
  <c r="N12" i="47"/>
  <c r="N11" i="47"/>
  <c r="N10" i="47"/>
  <c r="M9" i="47"/>
  <c r="L9" i="47"/>
  <c r="K9" i="47"/>
  <c r="J9" i="47"/>
  <c r="I9" i="47"/>
  <c r="H9" i="47"/>
  <c r="G9" i="47"/>
  <c r="F9" i="47"/>
  <c r="E9" i="47"/>
  <c r="D9" i="47"/>
  <c r="C9" i="47"/>
  <c r="N7" i="47"/>
  <c r="N6" i="47"/>
  <c r="M66" i="46"/>
  <c r="L66" i="46"/>
  <c r="K66" i="46"/>
  <c r="J66" i="46"/>
  <c r="I66" i="46"/>
  <c r="H66" i="46"/>
  <c r="G66" i="46"/>
  <c r="F66" i="46"/>
  <c r="E66" i="46"/>
  <c r="D66" i="46"/>
  <c r="C66" i="46"/>
  <c r="N65" i="46"/>
  <c r="N64" i="46"/>
  <c r="N67" i="46" s="1"/>
  <c r="N63" i="46"/>
  <c r="N62" i="46"/>
  <c r="M40" i="46"/>
  <c r="L40" i="46"/>
  <c r="K40" i="46"/>
  <c r="J40" i="46"/>
  <c r="I40" i="46"/>
  <c r="H40" i="46"/>
  <c r="G40" i="46"/>
  <c r="F40" i="46"/>
  <c r="E40" i="46"/>
  <c r="D40" i="46"/>
  <c r="C40" i="46"/>
  <c r="N39" i="46"/>
  <c r="N38" i="46"/>
  <c r="N41" i="46" s="1"/>
  <c r="N37" i="46"/>
  <c r="N36" i="46"/>
  <c r="M27" i="46"/>
  <c r="L27" i="46"/>
  <c r="K27" i="46"/>
  <c r="J27" i="46"/>
  <c r="I27" i="46"/>
  <c r="H27" i="46"/>
  <c r="G27" i="46"/>
  <c r="F27" i="46"/>
  <c r="E27" i="46"/>
  <c r="D27" i="46"/>
  <c r="N26" i="46"/>
  <c r="N25" i="46"/>
  <c r="N28" i="46" s="1"/>
  <c r="N24" i="46"/>
  <c r="N23" i="46"/>
  <c r="M14" i="46"/>
  <c r="L14" i="46"/>
  <c r="K14" i="46"/>
  <c r="J14" i="46"/>
  <c r="I14" i="46"/>
  <c r="H14" i="46"/>
  <c r="G14" i="46"/>
  <c r="F14" i="46"/>
  <c r="E14" i="46"/>
  <c r="D14" i="46"/>
  <c r="C14" i="46"/>
  <c r="N13" i="46"/>
  <c r="N12" i="46"/>
  <c r="N15" i="46" s="1"/>
  <c r="N11" i="46"/>
  <c r="N10" i="46"/>
  <c r="U69" i="50" l="1"/>
  <c r="U68" i="50"/>
  <c r="U29" i="50"/>
  <c r="U30" i="50"/>
  <c r="N129" i="50"/>
  <c r="O55" i="45"/>
  <c r="O54" i="45"/>
  <c r="K67" i="49"/>
  <c r="K68" i="49"/>
  <c r="K28" i="49"/>
  <c r="K29" i="49"/>
  <c r="K42" i="49"/>
  <c r="K41" i="49"/>
  <c r="N42" i="47"/>
  <c r="N41" i="47"/>
  <c r="N29" i="47"/>
  <c r="N28" i="47"/>
  <c r="N16" i="47"/>
  <c r="N15" i="47"/>
  <c r="N68" i="47"/>
  <c r="N67" i="47"/>
  <c r="K49" i="49"/>
  <c r="K50" i="49"/>
  <c r="U15" i="50"/>
  <c r="T54" i="50"/>
  <c r="K51" i="49"/>
  <c r="K52" i="49"/>
  <c r="K44" i="49"/>
  <c r="N50" i="47"/>
  <c r="U67" i="50"/>
  <c r="N54" i="50"/>
  <c r="I53" i="49"/>
  <c r="F53" i="49"/>
  <c r="C48" i="47"/>
  <c r="E48" i="47"/>
  <c r="G48" i="47"/>
  <c r="I48" i="47"/>
  <c r="K48" i="47"/>
  <c r="M48" i="47"/>
  <c r="N49" i="47"/>
  <c r="G53" i="47"/>
  <c r="C48" i="49"/>
  <c r="E48" i="49"/>
  <c r="G48" i="49"/>
  <c r="I48" i="49"/>
  <c r="D48" i="47"/>
  <c r="F48" i="47"/>
  <c r="H48" i="47"/>
  <c r="J48" i="47"/>
  <c r="L48" i="47"/>
  <c r="D48" i="49"/>
  <c r="F48" i="49"/>
  <c r="H48" i="49"/>
  <c r="J48" i="49"/>
  <c r="U47" i="50"/>
  <c r="O48" i="45"/>
  <c r="K46" i="49"/>
  <c r="K45" i="49"/>
  <c r="N46" i="47"/>
  <c r="N44" i="47"/>
  <c r="N45" i="47"/>
  <c r="U49" i="50"/>
  <c r="U45" i="50"/>
  <c r="U46" i="50"/>
  <c r="U28" i="50"/>
  <c r="K61" i="49"/>
  <c r="J53" i="49"/>
  <c r="E53" i="49"/>
  <c r="E53" i="47"/>
  <c r="I53" i="47"/>
  <c r="M53" i="47"/>
  <c r="C53" i="47"/>
  <c r="K53" i="47"/>
  <c r="H54" i="50"/>
  <c r="O53" i="45"/>
  <c r="N61" i="47"/>
  <c r="F53" i="47"/>
  <c r="N52" i="47"/>
  <c r="J53" i="47"/>
  <c r="D53" i="47"/>
  <c r="H53" i="47"/>
  <c r="L53" i="47"/>
  <c r="N35" i="47"/>
  <c r="N14" i="46"/>
  <c r="K40" i="49"/>
  <c r="D53" i="49"/>
  <c r="H53" i="49"/>
  <c r="G53" i="49"/>
  <c r="K35" i="49"/>
  <c r="K22" i="49"/>
  <c r="U41" i="50"/>
  <c r="K66" i="49"/>
  <c r="C53" i="49"/>
  <c r="K27" i="49"/>
  <c r="K14" i="49"/>
  <c r="N40" i="47"/>
  <c r="N51" i="47"/>
  <c r="N27" i="47"/>
  <c r="N22" i="47"/>
  <c r="N9" i="47"/>
  <c r="N14" i="47"/>
  <c r="N66" i="46"/>
  <c r="N40" i="46"/>
  <c r="N27" i="46"/>
  <c r="N54" i="46"/>
  <c r="M54" i="46"/>
  <c r="L54" i="46"/>
  <c r="K54" i="46"/>
  <c r="J54" i="46"/>
  <c r="I54" i="46"/>
  <c r="H54" i="46"/>
  <c r="G54" i="46"/>
  <c r="F54" i="46"/>
  <c r="E54" i="46"/>
  <c r="D54" i="46"/>
  <c r="C54" i="46"/>
  <c r="M35" i="46"/>
  <c r="L35" i="46"/>
  <c r="K35" i="46"/>
  <c r="J35" i="46"/>
  <c r="I35" i="46"/>
  <c r="H35" i="46"/>
  <c r="G35" i="46"/>
  <c r="F35" i="46"/>
  <c r="E35" i="46"/>
  <c r="D35" i="46"/>
  <c r="C35" i="46"/>
  <c r="N9" i="46"/>
  <c r="M9" i="46"/>
  <c r="L9" i="46"/>
  <c r="K9" i="46"/>
  <c r="J9" i="46"/>
  <c r="I9" i="46"/>
  <c r="H9" i="46"/>
  <c r="G9" i="46"/>
  <c r="F9" i="46"/>
  <c r="E9" i="46"/>
  <c r="D9" i="46"/>
  <c r="C9" i="46"/>
  <c r="G66" i="54"/>
  <c r="F66" i="54"/>
  <c r="E66" i="54"/>
  <c r="D66" i="54"/>
  <c r="C66" i="54"/>
  <c r="H65" i="54"/>
  <c r="H64" i="54"/>
  <c r="H63" i="54"/>
  <c r="H62" i="54"/>
  <c r="G61" i="54"/>
  <c r="F61" i="54"/>
  <c r="E61" i="54"/>
  <c r="D61" i="54"/>
  <c r="C61" i="54"/>
  <c r="H59" i="54"/>
  <c r="H58" i="54"/>
  <c r="H57" i="54"/>
  <c r="G40" i="54"/>
  <c r="F40" i="54"/>
  <c r="E40" i="54"/>
  <c r="D40" i="54"/>
  <c r="H39" i="54"/>
  <c r="H38" i="54"/>
  <c r="H37" i="54"/>
  <c r="H36" i="54"/>
  <c r="G35" i="54"/>
  <c r="F35" i="54"/>
  <c r="E35" i="54"/>
  <c r="D35" i="54"/>
  <c r="H33" i="54"/>
  <c r="H32" i="54"/>
  <c r="H31" i="54"/>
  <c r="H19" i="54"/>
  <c r="H20" i="54"/>
  <c r="H23" i="54"/>
  <c r="H24" i="54"/>
  <c r="H25" i="54"/>
  <c r="H26" i="54"/>
  <c r="H52" i="54" s="1"/>
  <c r="H18" i="54"/>
  <c r="D27" i="54"/>
  <c r="E27" i="54"/>
  <c r="F27" i="54"/>
  <c r="G27" i="54"/>
  <c r="D22" i="54"/>
  <c r="E22" i="54"/>
  <c r="F22" i="54"/>
  <c r="G22" i="54"/>
  <c r="C22" i="54"/>
  <c r="G14" i="54"/>
  <c r="F14" i="54"/>
  <c r="H13" i="54"/>
  <c r="H12" i="54"/>
  <c r="H11" i="54"/>
  <c r="H10" i="54"/>
  <c r="D51" i="62"/>
  <c r="D54" i="62" s="1"/>
  <c r="E51" i="62"/>
  <c r="E54" i="62" s="1"/>
  <c r="F51" i="62"/>
  <c r="F54" i="62" s="1"/>
  <c r="G51" i="62"/>
  <c r="G54" i="62" s="1"/>
  <c r="H51" i="62"/>
  <c r="H54" i="62" s="1"/>
  <c r="I51" i="62"/>
  <c r="I54" i="62" s="1"/>
  <c r="J51" i="62"/>
  <c r="J54" i="62" s="1"/>
  <c r="K51" i="62"/>
  <c r="K54" i="62" s="1"/>
  <c r="L51" i="62"/>
  <c r="L54" i="62" s="1"/>
  <c r="M51" i="62"/>
  <c r="M54" i="62" s="1"/>
  <c r="N51" i="62"/>
  <c r="N54" i="62" s="1"/>
  <c r="O51" i="62"/>
  <c r="O54" i="62" s="1"/>
  <c r="P51" i="62"/>
  <c r="P54" i="62" s="1"/>
  <c r="Q51" i="62"/>
  <c r="Q54" i="62" s="1"/>
  <c r="R51" i="62"/>
  <c r="R54" i="62" s="1"/>
  <c r="S51" i="62"/>
  <c r="S54" i="62" s="1"/>
  <c r="T51" i="62"/>
  <c r="T54" i="62" s="1"/>
  <c r="D52" i="62"/>
  <c r="E52" i="62"/>
  <c r="F52" i="62"/>
  <c r="G52" i="62"/>
  <c r="H52" i="62"/>
  <c r="I52" i="62"/>
  <c r="J52" i="62"/>
  <c r="K52" i="62"/>
  <c r="L52" i="62"/>
  <c r="M52" i="62"/>
  <c r="N52" i="62"/>
  <c r="O52" i="62"/>
  <c r="P52" i="62"/>
  <c r="Q52" i="62"/>
  <c r="R52" i="62"/>
  <c r="S52" i="62"/>
  <c r="T52" i="62"/>
  <c r="C51" i="62"/>
  <c r="C54" i="62" s="1"/>
  <c r="C52" i="62"/>
  <c r="T66" i="62"/>
  <c r="S66" i="62"/>
  <c r="R66" i="62"/>
  <c r="Q66" i="62"/>
  <c r="P66" i="62"/>
  <c r="O66" i="62"/>
  <c r="N66" i="62"/>
  <c r="M66" i="62"/>
  <c r="L66" i="62"/>
  <c r="K66" i="62"/>
  <c r="J66" i="62"/>
  <c r="I66" i="62"/>
  <c r="H66" i="62"/>
  <c r="G66" i="62"/>
  <c r="F66" i="62"/>
  <c r="E66" i="62"/>
  <c r="D66" i="62"/>
  <c r="C66" i="62"/>
  <c r="U65" i="62"/>
  <c r="U64" i="62"/>
  <c r="U67" i="62" s="1"/>
  <c r="U63" i="62"/>
  <c r="U62" i="62"/>
  <c r="T61" i="62"/>
  <c r="S61" i="62"/>
  <c r="R61" i="62"/>
  <c r="Q61" i="62"/>
  <c r="P61" i="62"/>
  <c r="O61" i="62"/>
  <c r="N61" i="62"/>
  <c r="M61" i="62"/>
  <c r="L61" i="62"/>
  <c r="K61" i="62"/>
  <c r="J61" i="62"/>
  <c r="I61" i="62"/>
  <c r="H61" i="62"/>
  <c r="G61" i="62"/>
  <c r="F61" i="62"/>
  <c r="E61" i="62"/>
  <c r="D61" i="62"/>
  <c r="T40" i="62"/>
  <c r="S40" i="62"/>
  <c r="R40" i="62"/>
  <c r="Q40" i="62"/>
  <c r="P40" i="62"/>
  <c r="O40" i="62"/>
  <c r="N40" i="62"/>
  <c r="M40" i="62"/>
  <c r="L40" i="62"/>
  <c r="K40" i="62"/>
  <c r="J40" i="62"/>
  <c r="I40" i="62"/>
  <c r="H40" i="62"/>
  <c r="G40" i="62"/>
  <c r="F40" i="62"/>
  <c r="E40" i="62"/>
  <c r="D40" i="62"/>
  <c r="C40" i="62"/>
  <c r="U39" i="62"/>
  <c r="U38" i="62"/>
  <c r="U37" i="62"/>
  <c r="U36" i="62"/>
  <c r="T35" i="62"/>
  <c r="S35" i="62"/>
  <c r="R35" i="62"/>
  <c r="Q35" i="62"/>
  <c r="P35" i="62"/>
  <c r="O35" i="62"/>
  <c r="N35" i="62"/>
  <c r="M35" i="62"/>
  <c r="L35" i="62"/>
  <c r="K35" i="62"/>
  <c r="J35" i="62"/>
  <c r="I35" i="62"/>
  <c r="H35" i="62"/>
  <c r="G35" i="62"/>
  <c r="F35" i="62"/>
  <c r="E35" i="62"/>
  <c r="D35" i="62"/>
  <c r="C35" i="62"/>
  <c r="U33" i="62"/>
  <c r="U32" i="62"/>
  <c r="U31" i="62"/>
  <c r="T27" i="62"/>
  <c r="S27" i="62"/>
  <c r="R27" i="62"/>
  <c r="Q27" i="62"/>
  <c r="P27" i="62"/>
  <c r="O27" i="62"/>
  <c r="N27" i="62"/>
  <c r="M27" i="62"/>
  <c r="L27" i="62"/>
  <c r="K27" i="62"/>
  <c r="J27" i="62"/>
  <c r="I27" i="62"/>
  <c r="H27" i="62"/>
  <c r="G27" i="62"/>
  <c r="F27" i="62"/>
  <c r="E27" i="62"/>
  <c r="D27" i="62"/>
  <c r="C27" i="62"/>
  <c r="U26" i="62"/>
  <c r="U25" i="62"/>
  <c r="U24" i="62"/>
  <c r="U23" i="62"/>
  <c r="U20" i="62"/>
  <c r="U19" i="62"/>
  <c r="U18" i="62"/>
  <c r="T14" i="62"/>
  <c r="S14" i="62"/>
  <c r="R14" i="62"/>
  <c r="Q14" i="62"/>
  <c r="P14" i="62"/>
  <c r="O14" i="62"/>
  <c r="N14" i="62"/>
  <c r="M14" i="62"/>
  <c r="L14" i="62"/>
  <c r="K14" i="62"/>
  <c r="J14" i="62"/>
  <c r="I14" i="62"/>
  <c r="H14" i="62"/>
  <c r="G14" i="62"/>
  <c r="F14" i="62"/>
  <c r="E14" i="62"/>
  <c r="D14" i="62"/>
  <c r="C14" i="62"/>
  <c r="U13" i="62"/>
  <c r="U12" i="62"/>
  <c r="U11" i="62"/>
  <c r="U10" i="62"/>
  <c r="D57" i="44"/>
  <c r="E57" i="44"/>
  <c r="F57" i="44"/>
  <c r="G57" i="44"/>
  <c r="H57" i="44"/>
  <c r="I57" i="44"/>
  <c r="J57" i="44"/>
  <c r="K57" i="44"/>
  <c r="L57" i="44"/>
  <c r="M57" i="44"/>
  <c r="N57" i="44"/>
  <c r="C57" i="44"/>
  <c r="N69" i="44"/>
  <c r="M69" i="44"/>
  <c r="L69" i="44"/>
  <c r="K69" i="44"/>
  <c r="J69" i="44"/>
  <c r="I69" i="44"/>
  <c r="H69" i="44"/>
  <c r="G69" i="44"/>
  <c r="F69" i="44"/>
  <c r="E69" i="44"/>
  <c r="D69" i="44"/>
  <c r="C69" i="44"/>
  <c r="O68" i="44"/>
  <c r="O67" i="44"/>
  <c r="O66" i="44"/>
  <c r="O65" i="44"/>
  <c r="M43" i="44"/>
  <c r="L43" i="44"/>
  <c r="K43" i="44"/>
  <c r="J43" i="44"/>
  <c r="I43" i="44"/>
  <c r="H43" i="44"/>
  <c r="G43" i="44"/>
  <c r="F43" i="44"/>
  <c r="E43" i="44"/>
  <c r="D43" i="44"/>
  <c r="C43" i="44"/>
  <c r="O42" i="44"/>
  <c r="O41" i="44"/>
  <c r="O40" i="44"/>
  <c r="O39" i="44"/>
  <c r="N30" i="44"/>
  <c r="M30" i="44"/>
  <c r="L30" i="44"/>
  <c r="K30" i="44"/>
  <c r="J30" i="44"/>
  <c r="I30" i="44"/>
  <c r="H30" i="44"/>
  <c r="G30" i="44"/>
  <c r="F30" i="44"/>
  <c r="E30" i="44"/>
  <c r="D30" i="44"/>
  <c r="C30" i="44"/>
  <c r="O29" i="44"/>
  <c r="O28" i="44"/>
  <c r="O26" i="44"/>
  <c r="O12" i="44"/>
  <c r="O13" i="44"/>
  <c r="O10" i="44"/>
  <c r="D14" i="44"/>
  <c r="E14" i="44"/>
  <c r="F14" i="44"/>
  <c r="G14" i="44"/>
  <c r="H14" i="44"/>
  <c r="I14" i="44"/>
  <c r="J14" i="44"/>
  <c r="K14" i="44"/>
  <c r="L14" i="44"/>
  <c r="M14" i="44"/>
  <c r="N14" i="44"/>
  <c r="C14" i="44"/>
  <c r="U55" i="50" l="1"/>
  <c r="U56" i="50"/>
  <c r="K55" i="49"/>
  <c r="K54" i="49"/>
  <c r="N55" i="47"/>
  <c r="N54" i="47"/>
  <c r="H42" i="54"/>
  <c r="H41" i="54"/>
  <c r="H68" i="54"/>
  <c r="H67" i="54"/>
  <c r="H29" i="54"/>
  <c r="H28" i="54"/>
  <c r="U29" i="62"/>
  <c r="U28" i="62"/>
  <c r="U42" i="62"/>
  <c r="U41" i="62"/>
  <c r="E53" i="54"/>
  <c r="H49" i="54"/>
  <c r="H50" i="54"/>
  <c r="H51" i="54"/>
  <c r="G53" i="54"/>
  <c r="N53" i="47"/>
  <c r="D53" i="54"/>
  <c r="F53" i="54"/>
  <c r="J53" i="62"/>
  <c r="C53" i="62"/>
  <c r="K53" i="62"/>
  <c r="N35" i="46"/>
  <c r="H44" i="54"/>
  <c r="G53" i="62"/>
  <c r="I53" i="62"/>
  <c r="D53" i="62"/>
  <c r="E53" i="62"/>
  <c r="F53" i="62"/>
  <c r="H53" i="62"/>
  <c r="F48" i="54"/>
  <c r="C48" i="54"/>
  <c r="G48" i="54"/>
  <c r="E48" i="54"/>
  <c r="C48" i="62"/>
  <c r="E48" i="62"/>
  <c r="G48" i="62"/>
  <c r="I48" i="62"/>
  <c r="K48" i="62"/>
  <c r="M48" i="62"/>
  <c r="O48" i="62"/>
  <c r="Q48" i="62"/>
  <c r="S48" i="62"/>
  <c r="U49" i="62"/>
  <c r="U51" i="62"/>
  <c r="U44" i="62"/>
  <c r="U50" i="62"/>
  <c r="D48" i="54"/>
  <c r="D48" i="62"/>
  <c r="F48" i="62"/>
  <c r="H48" i="62"/>
  <c r="J48" i="62"/>
  <c r="L48" i="62"/>
  <c r="N48" i="62"/>
  <c r="P48" i="62"/>
  <c r="R48" i="62"/>
  <c r="T48" i="62"/>
  <c r="N48" i="47"/>
  <c r="H46" i="54"/>
  <c r="U46" i="62"/>
  <c r="K48" i="49"/>
  <c r="H45" i="54"/>
  <c r="U45" i="62"/>
  <c r="U54" i="50"/>
  <c r="K53" i="49"/>
  <c r="H27" i="54"/>
  <c r="H14" i="54"/>
  <c r="U22" i="62"/>
  <c r="U61" i="62"/>
  <c r="U40" i="62"/>
  <c r="U52" i="62"/>
  <c r="N53" i="62"/>
  <c r="L53" i="62"/>
  <c r="P53" i="62"/>
  <c r="T53" i="62"/>
  <c r="M53" i="62"/>
  <c r="Q53" i="62"/>
  <c r="R53" i="62"/>
  <c r="O53" i="62"/>
  <c r="S53" i="62"/>
  <c r="U14" i="62"/>
  <c r="H61" i="54"/>
  <c r="H35" i="54"/>
  <c r="H22" i="54"/>
  <c r="U35" i="62"/>
  <c r="H40" i="54"/>
  <c r="H66" i="54"/>
  <c r="U66" i="62"/>
  <c r="U27" i="62"/>
  <c r="O69" i="44"/>
  <c r="O14" i="44"/>
  <c r="O43" i="44"/>
  <c r="O30" i="44"/>
  <c r="H55" i="54" l="1"/>
  <c r="H54" i="54"/>
  <c r="U54" i="62"/>
  <c r="U55" i="62"/>
  <c r="H53" i="54"/>
  <c r="U53" i="62"/>
  <c r="U48" i="62"/>
  <c r="H48" i="54"/>
  <c r="D9" i="44" l="1"/>
  <c r="E9" i="44"/>
  <c r="F9" i="44"/>
  <c r="G9" i="44"/>
  <c r="H9" i="44"/>
  <c r="I9" i="44"/>
  <c r="J9" i="44"/>
  <c r="K9" i="44"/>
  <c r="L9" i="44"/>
  <c r="M9" i="44"/>
  <c r="N9" i="44"/>
  <c r="C9" i="44"/>
  <c r="O9" i="44" l="1"/>
  <c r="I105" i="1"/>
  <c r="E101" i="1"/>
  <c r="F101" i="1" s="1"/>
  <c r="F23" i="21" l="1"/>
  <c r="G99" i="32" l="1"/>
  <c r="E99" i="32"/>
  <c r="D99" i="32"/>
  <c r="P168" i="32" s="1"/>
  <c r="C99" i="32"/>
  <c r="O168" i="32" s="1"/>
  <c r="H31" i="35"/>
  <c r="I31" i="35" s="1"/>
  <c r="H30" i="35"/>
  <c r="I30" i="35" s="1"/>
  <c r="H29" i="35"/>
  <c r="I29" i="35" s="1"/>
  <c r="H28" i="35"/>
  <c r="I28" i="35" s="1"/>
  <c r="F57" i="11"/>
  <c r="E57" i="11"/>
  <c r="D57" i="11"/>
  <c r="N119" i="11" s="1"/>
  <c r="C57" i="11"/>
  <c r="M119" i="11" s="1"/>
  <c r="F99" i="32" l="1"/>
  <c r="G99" i="29"/>
  <c r="E99" i="29"/>
  <c r="D99" i="29"/>
  <c r="S179" i="29" s="1"/>
  <c r="C99" i="29"/>
  <c r="R179" i="29" s="1"/>
  <c r="F98" i="29"/>
  <c r="F97" i="29"/>
  <c r="F96" i="29"/>
  <c r="F95" i="29"/>
  <c r="G21" i="21"/>
  <c r="E21" i="21"/>
  <c r="D21" i="21"/>
  <c r="C21" i="21"/>
  <c r="F20" i="21"/>
  <c r="F19" i="21"/>
  <c r="F18" i="21"/>
  <c r="F17" i="21"/>
  <c r="G21" i="7"/>
  <c r="E21" i="7"/>
  <c r="D21" i="7"/>
  <c r="M102" i="7" s="1"/>
  <c r="C21" i="7"/>
  <c r="L102" i="7" s="1"/>
  <c r="F20" i="7"/>
  <c r="F19" i="7"/>
  <c r="F18" i="7"/>
  <c r="F17" i="7"/>
  <c r="F21" i="21" l="1"/>
  <c r="F99" i="29"/>
  <c r="F21" i="7"/>
  <c r="E40" i="3"/>
  <c r="E41" i="3"/>
  <c r="E42" i="3"/>
  <c r="E43" i="3"/>
  <c r="I95" i="1"/>
  <c r="I96" i="1"/>
  <c r="I97" i="1"/>
  <c r="I98" i="1"/>
  <c r="I99" i="1"/>
  <c r="E95" i="1"/>
  <c r="F95" i="1" s="1"/>
  <c r="E96" i="1"/>
  <c r="F96" i="1" s="1"/>
  <c r="E97" i="1"/>
  <c r="F97" i="1" s="1"/>
  <c r="E98" i="1"/>
  <c r="F98" i="1" s="1"/>
  <c r="E99" i="1"/>
  <c r="F99" i="1" s="1"/>
  <c r="O91" i="53" l="1"/>
  <c r="H5" i="54" l="1"/>
  <c r="N309" i="56" l="1"/>
  <c r="M309" i="56"/>
  <c r="L309" i="56"/>
  <c r="K309" i="56"/>
  <c r="J309" i="56"/>
  <c r="I309" i="56"/>
  <c r="H309" i="56"/>
  <c r="G309" i="56"/>
  <c r="F309" i="56"/>
  <c r="E309" i="56"/>
  <c r="D309" i="56"/>
  <c r="C309" i="56"/>
  <c r="O307" i="56"/>
  <c r="O306" i="56"/>
  <c r="O305" i="56"/>
  <c r="N285" i="56"/>
  <c r="M285" i="56"/>
  <c r="L285" i="56"/>
  <c r="K285" i="56"/>
  <c r="J285" i="56"/>
  <c r="I285" i="56"/>
  <c r="H285" i="56"/>
  <c r="G285" i="56"/>
  <c r="F285" i="56"/>
  <c r="E285" i="56"/>
  <c r="D285" i="56"/>
  <c r="C285" i="56"/>
  <c r="O283" i="56"/>
  <c r="O282" i="56"/>
  <c r="O281" i="56"/>
  <c r="N273" i="56"/>
  <c r="M273" i="56"/>
  <c r="L273" i="56"/>
  <c r="K273" i="56"/>
  <c r="J273" i="56"/>
  <c r="I273" i="56"/>
  <c r="H273" i="56"/>
  <c r="G273" i="56"/>
  <c r="F273" i="56"/>
  <c r="E273" i="56"/>
  <c r="D273" i="56"/>
  <c r="C273" i="56"/>
  <c r="O271" i="56"/>
  <c r="O270" i="56"/>
  <c r="O269" i="56"/>
  <c r="N261" i="56"/>
  <c r="M261" i="56"/>
  <c r="L261" i="56"/>
  <c r="K261" i="56"/>
  <c r="J261" i="56"/>
  <c r="I261" i="56"/>
  <c r="H261" i="56"/>
  <c r="G261" i="56"/>
  <c r="F261" i="56"/>
  <c r="E261" i="56"/>
  <c r="D261" i="56"/>
  <c r="C261" i="56"/>
  <c r="O259" i="56"/>
  <c r="O258" i="56"/>
  <c r="O257" i="56"/>
  <c r="N235" i="56"/>
  <c r="M235" i="56"/>
  <c r="L235" i="56"/>
  <c r="K235" i="56"/>
  <c r="J235" i="56"/>
  <c r="I235" i="56"/>
  <c r="H235" i="56"/>
  <c r="G235" i="56"/>
  <c r="F235" i="56"/>
  <c r="E235" i="56"/>
  <c r="D235" i="56"/>
  <c r="C235" i="56"/>
  <c r="O233" i="56"/>
  <c r="O232" i="56"/>
  <c r="O231" i="56"/>
  <c r="N211" i="56"/>
  <c r="M211" i="56"/>
  <c r="L211" i="56"/>
  <c r="K211" i="56"/>
  <c r="J211" i="56"/>
  <c r="I211" i="56"/>
  <c r="H211" i="56"/>
  <c r="G211" i="56"/>
  <c r="F211" i="56"/>
  <c r="E211" i="56"/>
  <c r="D211" i="56"/>
  <c r="C211" i="56"/>
  <c r="O209" i="56"/>
  <c r="O208" i="56"/>
  <c r="O207" i="56"/>
  <c r="N199" i="56"/>
  <c r="M199" i="56"/>
  <c r="L199" i="56"/>
  <c r="K199" i="56"/>
  <c r="J199" i="56"/>
  <c r="I199" i="56"/>
  <c r="H199" i="56"/>
  <c r="G199" i="56"/>
  <c r="F199" i="56"/>
  <c r="E199" i="56"/>
  <c r="D199" i="56"/>
  <c r="C199" i="56"/>
  <c r="O197" i="56"/>
  <c r="O196" i="56"/>
  <c r="O195" i="56"/>
  <c r="N187" i="56"/>
  <c r="M187" i="56"/>
  <c r="L187" i="56"/>
  <c r="K187" i="56"/>
  <c r="J187" i="56"/>
  <c r="I187" i="56"/>
  <c r="H187" i="56"/>
  <c r="G187" i="56"/>
  <c r="F187" i="56"/>
  <c r="E187" i="56"/>
  <c r="D187" i="56"/>
  <c r="C187" i="56"/>
  <c r="O185" i="56"/>
  <c r="N173" i="56"/>
  <c r="M173" i="56"/>
  <c r="L173" i="56"/>
  <c r="K173" i="56"/>
  <c r="J173" i="56"/>
  <c r="I173" i="56"/>
  <c r="H173" i="56"/>
  <c r="G173" i="56"/>
  <c r="F173" i="56"/>
  <c r="E173" i="56"/>
  <c r="D173" i="56"/>
  <c r="C173" i="56"/>
  <c r="O171" i="56"/>
  <c r="O170" i="56"/>
  <c r="O169" i="56"/>
  <c r="N159" i="56"/>
  <c r="M159" i="56"/>
  <c r="L159" i="56"/>
  <c r="K159" i="56"/>
  <c r="J159" i="56"/>
  <c r="I159" i="56"/>
  <c r="H159" i="56"/>
  <c r="G159" i="56"/>
  <c r="F159" i="56"/>
  <c r="E159" i="56"/>
  <c r="D159" i="56"/>
  <c r="C159" i="56"/>
  <c r="N133" i="56"/>
  <c r="M133" i="56"/>
  <c r="L133" i="56"/>
  <c r="K133" i="56"/>
  <c r="J133" i="56"/>
  <c r="I133" i="56"/>
  <c r="H133" i="56"/>
  <c r="G133" i="56"/>
  <c r="F133" i="56"/>
  <c r="E133" i="56"/>
  <c r="D133" i="56"/>
  <c r="C133" i="56"/>
  <c r="O131" i="56"/>
  <c r="O130" i="56"/>
  <c r="O129" i="56"/>
  <c r="N109" i="56"/>
  <c r="N97" i="56"/>
  <c r="M97" i="56"/>
  <c r="L97" i="56"/>
  <c r="K97" i="56"/>
  <c r="J97" i="56"/>
  <c r="I97" i="56"/>
  <c r="H97" i="56"/>
  <c r="G97" i="56"/>
  <c r="F97" i="56"/>
  <c r="E97" i="56"/>
  <c r="D97" i="56"/>
  <c r="C97" i="56"/>
  <c r="O95" i="56"/>
  <c r="O94" i="56"/>
  <c r="O93" i="56"/>
  <c r="N85" i="56"/>
  <c r="M85" i="56"/>
  <c r="L85" i="56"/>
  <c r="K85" i="56"/>
  <c r="J85" i="56"/>
  <c r="I85" i="56"/>
  <c r="H85" i="56"/>
  <c r="G85" i="56"/>
  <c r="F85" i="56"/>
  <c r="E85" i="56"/>
  <c r="D85" i="56"/>
  <c r="C85" i="56"/>
  <c r="N59" i="56"/>
  <c r="M59" i="56"/>
  <c r="L59" i="56"/>
  <c r="K59" i="56"/>
  <c r="J59" i="56"/>
  <c r="I59" i="56"/>
  <c r="H59" i="56"/>
  <c r="G59" i="56"/>
  <c r="F59" i="56"/>
  <c r="E59" i="56"/>
  <c r="D59" i="56"/>
  <c r="C59" i="56"/>
  <c r="O57" i="56"/>
  <c r="O56" i="56"/>
  <c r="O55" i="56"/>
  <c r="O9" i="56"/>
  <c r="O8" i="56"/>
  <c r="O7" i="56"/>
  <c r="C11" i="56"/>
  <c r="N61" i="48"/>
  <c r="M61" i="48"/>
  <c r="L61" i="48"/>
  <c r="K61" i="48"/>
  <c r="J61" i="48"/>
  <c r="I61" i="48"/>
  <c r="H61" i="48"/>
  <c r="G61" i="48"/>
  <c r="F61" i="48"/>
  <c r="E61" i="48"/>
  <c r="D61" i="48"/>
  <c r="C61" i="48"/>
  <c r="O59" i="48"/>
  <c r="O58" i="48"/>
  <c r="O57" i="48"/>
  <c r="N35" i="48"/>
  <c r="M35" i="48"/>
  <c r="L35" i="48"/>
  <c r="K35" i="48"/>
  <c r="J35" i="48"/>
  <c r="I35" i="48"/>
  <c r="H35" i="48"/>
  <c r="G35" i="48"/>
  <c r="F35" i="48"/>
  <c r="E35" i="48"/>
  <c r="D35" i="48"/>
  <c r="C35" i="48"/>
  <c r="O33" i="48"/>
  <c r="O32" i="48"/>
  <c r="O31" i="48"/>
  <c r="N22" i="48"/>
  <c r="M22" i="48"/>
  <c r="L22" i="48"/>
  <c r="K22" i="48"/>
  <c r="J22" i="48"/>
  <c r="I22" i="48"/>
  <c r="H22" i="48"/>
  <c r="G22" i="48"/>
  <c r="F22" i="48"/>
  <c r="E22" i="48"/>
  <c r="D22" i="48"/>
  <c r="C22" i="48"/>
  <c r="O20" i="48"/>
  <c r="O19" i="48"/>
  <c r="O18" i="48"/>
  <c r="N9" i="48"/>
  <c r="M9" i="48"/>
  <c r="L9" i="48"/>
  <c r="K9" i="48"/>
  <c r="J9" i="48"/>
  <c r="I9" i="48"/>
  <c r="H9" i="48"/>
  <c r="G9" i="48"/>
  <c r="F9" i="48"/>
  <c r="E9" i="48"/>
  <c r="D9" i="48"/>
  <c r="C9" i="48"/>
  <c r="O7" i="48"/>
  <c r="O6" i="48"/>
  <c r="O5" i="48"/>
  <c r="H35" i="52"/>
  <c r="G35" i="52"/>
  <c r="F35" i="52"/>
  <c r="E35" i="52"/>
  <c r="D35" i="52"/>
  <c r="C35" i="52"/>
  <c r="I33" i="52"/>
  <c r="I32" i="52"/>
  <c r="I31" i="52"/>
  <c r="H22" i="52"/>
  <c r="G22" i="52"/>
  <c r="F22" i="52"/>
  <c r="E22" i="52"/>
  <c r="D22" i="52"/>
  <c r="C22" i="52"/>
  <c r="I20" i="52"/>
  <c r="I19" i="52"/>
  <c r="I18" i="52"/>
  <c r="I7" i="52"/>
  <c r="I6" i="52"/>
  <c r="I5" i="52"/>
  <c r="H9" i="52"/>
  <c r="G9" i="52"/>
  <c r="F9" i="52"/>
  <c r="E9" i="52"/>
  <c r="D9" i="52"/>
  <c r="C9" i="52"/>
  <c r="E105" i="32"/>
  <c r="C93" i="32"/>
  <c r="O167" i="32" s="1"/>
  <c r="G93" i="32"/>
  <c r="E93" i="32"/>
  <c r="D93" i="32"/>
  <c r="P167" i="32" s="1"/>
  <c r="F92" i="32"/>
  <c r="F91" i="32"/>
  <c r="F90" i="32"/>
  <c r="F89" i="32"/>
  <c r="F103" i="32"/>
  <c r="I35" i="35"/>
  <c r="I34" i="35"/>
  <c r="N22" i="26"/>
  <c r="M22" i="26"/>
  <c r="L22" i="26"/>
  <c r="K22" i="26"/>
  <c r="J22" i="26"/>
  <c r="I22" i="26"/>
  <c r="H22" i="26"/>
  <c r="G22" i="26"/>
  <c r="F22" i="26"/>
  <c r="E22" i="26"/>
  <c r="D22" i="26"/>
  <c r="C22" i="26"/>
  <c r="O20" i="26"/>
  <c r="O7" i="26"/>
  <c r="N9" i="26"/>
  <c r="O106" i="53"/>
  <c r="O105" i="53"/>
  <c r="O104" i="53"/>
  <c r="N95" i="53"/>
  <c r="M95" i="53"/>
  <c r="L95" i="53"/>
  <c r="K95" i="53"/>
  <c r="J95" i="53"/>
  <c r="I95" i="53"/>
  <c r="H95" i="53"/>
  <c r="G95" i="53"/>
  <c r="F95" i="53"/>
  <c r="E95" i="53"/>
  <c r="D95" i="53"/>
  <c r="C95" i="53"/>
  <c r="O93" i="53"/>
  <c r="O92" i="53"/>
  <c r="N83" i="53"/>
  <c r="M83" i="53"/>
  <c r="L83" i="53"/>
  <c r="K83" i="53"/>
  <c r="J83" i="53"/>
  <c r="I83" i="53"/>
  <c r="H83" i="53"/>
  <c r="G83" i="53"/>
  <c r="F83" i="53"/>
  <c r="E83" i="53"/>
  <c r="D83" i="53"/>
  <c r="C83" i="53"/>
  <c r="O81" i="53"/>
  <c r="O80" i="53"/>
  <c r="O79" i="53"/>
  <c r="N71" i="53"/>
  <c r="M71" i="53"/>
  <c r="L71" i="53"/>
  <c r="K71" i="53"/>
  <c r="J71" i="53"/>
  <c r="I71" i="53"/>
  <c r="H71" i="53"/>
  <c r="G71" i="53"/>
  <c r="F71" i="53"/>
  <c r="E71" i="53"/>
  <c r="D71" i="53"/>
  <c r="C71" i="53"/>
  <c r="O69" i="53"/>
  <c r="O68" i="53"/>
  <c r="O67" i="53"/>
  <c r="N59" i="53"/>
  <c r="M59" i="53"/>
  <c r="L59" i="53"/>
  <c r="K59" i="53"/>
  <c r="J59" i="53"/>
  <c r="I59" i="53"/>
  <c r="H59" i="53"/>
  <c r="G59" i="53"/>
  <c r="F59" i="53"/>
  <c r="E59" i="53"/>
  <c r="D59" i="53"/>
  <c r="C59" i="53"/>
  <c r="O57" i="53"/>
  <c r="O56" i="53"/>
  <c r="O55" i="53"/>
  <c r="N47" i="53"/>
  <c r="M47" i="53"/>
  <c r="L47" i="53"/>
  <c r="K47" i="53"/>
  <c r="J47" i="53"/>
  <c r="I47" i="53"/>
  <c r="H47" i="53"/>
  <c r="G47" i="53"/>
  <c r="F47" i="53"/>
  <c r="E47" i="53"/>
  <c r="D47" i="53"/>
  <c r="C47" i="53"/>
  <c r="O45" i="53"/>
  <c r="O44" i="53"/>
  <c r="O43" i="53"/>
  <c r="N35" i="53"/>
  <c r="M35" i="53"/>
  <c r="L35" i="53"/>
  <c r="K35" i="53"/>
  <c r="J35" i="53"/>
  <c r="I35" i="53"/>
  <c r="H35" i="53"/>
  <c r="G35" i="53"/>
  <c r="F35" i="53"/>
  <c r="E35" i="53"/>
  <c r="D35" i="53"/>
  <c r="C35" i="53"/>
  <c r="O33" i="53"/>
  <c r="O32" i="53"/>
  <c r="N22" i="53"/>
  <c r="M22" i="53"/>
  <c r="L22" i="53"/>
  <c r="K22" i="53"/>
  <c r="J22" i="53"/>
  <c r="I22" i="53"/>
  <c r="H22" i="53"/>
  <c r="G22" i="53"/>
  <c r="F22" i="53"/>
  <c r="E22" i="53"/>
  <c r="D22" i="53"/>
  <c r="C22" i="53"/>
  <c r="O20" i="53"/>
  <c r="O19" i="53"/>
  <c r="O18" i="53"/>
  <c r="N9" i="53"/>
  <c r="M9" i="53"/>
  <c r="L9" i="53"/>
  <c r="K9" i="53"/>
  <c r="J9" i="53"/>
  <c r="I9" i="53"/>
  <c r="H9" i="53"/>
  <c r="G9" i="53"/>
  <c r="F9" i="53"/>
  <c r="E9" i="53"/>
  <c r="D9" i="53"/>
  <c r="C9" i="53"/>
  <c r="O7" i="53"/>
  <c r="O6" i="53"/>
  <c r="O5" i="53"/>
  <c r="C61" i="51"/>
  <c r="H61" i="51"/>
  <c r="G61" i="51"/>
  <c r="F61" i="51"/>
  <c r="E61" i="51"/>
  <c r="D61" i="51"/>
  <c r="H35" i="51"/>
  <c r="G35" i="51"/>
  <c r="F35" i="51"/>
  <c r="E35" i="51"/>
  <c r="D35" i="51"/>
  <c r="C35" i="51"/>
  <c r="I33" i="51"/>
  <c r="I32" i="51"/>
  <c r="I31" i="51"/>
  <c r="H22" i="51"/>
  <c r="G22" i="51"/>
  <c r="F22" i="51"/>
  <c r="E22" i="51"/>
  <c r="D22" i="51"/>
  <c r="I20" i="51"/>
  <c r="I19" i="51"/>
  <c r="I18" i="51"/>
  <c r="I7" i="51"/>
  <c r="I6" i="51"/>
  <c r="I5" i="51"/>
  <c r="O179" i="56" l="1"/>
  <c r="O180" i="56"/>
  <c r="O194" i="56"/>
  <c r="O193" i="56"/>
  <c r="O268" i="56"/>
  <c r="O267" i="56"/>
  <c r="O65" i="56"/>
  <c r="O66" i="56"/>
  <c r="O104" i="56"/>
  <c r="O103" i="56"/>
  <c r="O206" i="56"/>
  <c r="O205" i="56"/>
  <c r="O279" i="56"/>
  <c r="O280" i="56"/>
  <c r="O218" i="56"/>
  <c r="O217" i="56"/>
  <c r="O292" i="56"/>
  <c r="O291" i="56"/>
  <c r="O140" i="56"/>
  <c r="O139" i="56"/>
  <c r="O166" i="56"/>
  <c r="O165" i="56"/>
  <c r="O17" i="56"/>
  <c r="O18" i="56"/>
  <c r="O242" i="56"/>
  <c r="O241" i="56"/>
  <c r="O316" i="56"/>
  <c r="O315" i="56"/>
  <c r="O29" i="48"/>
  <c r="O28" i="48"/>
  <c r="O41" i="48"/>
  <c r="O42" i="48"/>
  <c r="O68" i="48"/>
  <c r="O67" i="48"/>
  <c r="O16" i="48"/>
  <c r="O15" i="48"/>
  <c r="I28" i="52"/>
  <c r="I29" i="52"/>
  <c r="I41" i="52"/>
  <c r="I42" i="52"/>
  <c r="I15" i="52"/>
  <c r="I16" i="52"/>
  <c r="O16" i="26"/>
  <c r="O15" i="26"/>
  <c r="O29" i="26"/>
  <c r="O28" i="26"/>
  <c r="O115" i="53"/>
  <c r="O114" i="53"/>
  <c r="O66" i="53"/>
  <c r="O65" i="53"/>
  <c r="O78" i="53"/>
  <c r="O77" i="53"/>
  <c r="O29" i="53"/>
  <c r="O28" i="53"/>
  <c r="O16" i="53"/>
  <c r="O15" i="53"/>
  <c r="O42" i="53"/>
  <c r="O41" i="53"/>
  <c r="O90" i="53"/>
  <c r="O89" i="53"/>
  <c r="O102" i="53"/>
  <c r="O101" i="53"/>
  <c r="O54" i="53"/>
  <c r="O53" i="53"/>
  <c r="I16" i="51"/>
  <c r="I15" i="51"/>
  <c r="I29" i="51"/>
  <c r="I28" i="51"/>
  <c r="I41" i="51"/>
  <c r="I42" i="51"/>
  <c r="O109" i="56"/>
  <c r="O108" i="53"/>
  <c r="G105" i="32"/>
  <c r="C105" i="32"/>
  <c r="O169" i="32" s="1"/>
  <c r="C48" i="51"/>
  <c r="D48" i="51"/>
  <c r="F48" i="51"/>
  <c r="H48" i="51"/>
  <c r="E48" i="51"/>
  <c r="G48" i="51"/>
  <c r="I46" i="51"/>
  <c r="O44" i="56"/>
  <c r="D47" i="56"/>
  <c r="F47" i="56"/>
  <c r="H47" i="56"/>
  <c r="J47" i="56"/>
  <c r="L47" i="56"/>
  <c r="N47" i="56"/>
  <c r="O117" i="56"/>
  <c r="O119" i="56"/>
  <c r="C121" i="56"/>
  <c r="E121" i="56"/>
  <c r="G121" i="56"/>
  <c r="I121" i="56"/>
  <c r="K121" i="56"/>
  <c r="M121" i="56"/>
  <c r="O219" i="56"/>
  <c r="O221" i="56"/>
  <c r="C223" i="56"/>
  <c r="E223" i="56"/>
  <c r="G223" i="56"/>
  <c r="I223" i="56"/>
  <c r="K223" i="56"/>
  <c r="M223" i="56"/>
  <c r="O293" i="56"/>
  <c r="O295" i="56"/>
  <c r="C297" i="56"/>
  <c r="E297" i="56"/>
  <c r="G297" i="56"/>
  <c r="I297" i="56"/>
  <c r="K297" i="56"/>
  <c r="M297" i="56"/>
  <c r="O43" i="56"/>
  <c r="O45" i="56"/>
  <c r="C47" i="56"/>
  <c r="E47" i="56"/>
  <c r="G47" i="56"/>
  <c r="I47" i="56"/>
  <c r="K47" i="56"/>
  <c r="M47" i="56"/>
  <c r="O118" i="56"/>
  <c r="D121" i="56"/>
  <c r="F121" i="56"/>
  <c r="H121" i="56"/>
  <c r="J121" i="56"/>
  <c r="L121" i="56"/>
  <c r="N121" i="56"/>
  <c r="O220" i="56"/>
  <c r="D223" i="56"/>
  <c r="F223" i="56"/>
  <c r="H223" i="56"/>
  <c r="J223" i="56"/>
  <c r="L223" i="56"/>
  <c r="N223" i="56"/>
  <c r="O294" i="56"/>
  <c r="D297" i="56"/>
  <c r="F297" i="56"/>
  <c r="H297" i="56"/>
  <c r="J297" i="56"/>
  <c r="L297" i="56"/>
  <c r="N297" i="56"/>
  <c r="O45" i="48"/>
  <c r="D48" i="48"/>
  <c r="F48" i="48"/>
  <c r="H48" i="48"/>
  <c r="J48" i="48"/>
  <c r="L48" i="48"/>
  <c r="N48" i="48"/>
  <c r="O44" i="48"/>
  <c r="O46" i="48"/>
  <c r="C48" i="48"/>
  <c r="E48" i="48"/>
  <c r="G48" i="48"/>
  <c r="I48" i="48"/>
  <c r="K48" i="48"/>
  <c r="M48" i="48"/>
  <c r="I44" i="52"/>
  <c r="I46" i="52"/>
  <c r="C48" i="52"/>
  <c r="E48" i="52"/>
  <c r="G48" i="52"/>
  <c r="I45" i="52"/>
  <c r="D48" i="52"/>
  <c r="F48" i="52"/>
  <c r="H48" i="52"/>
  <c r="I45" i="51"/>
  <c r="I44" i="51"/>
  <c r="O59" i="56"/>
  <c r="O11" i="56"/>
  <c r="O35" i="53"/>
  <c r="O47" i="53"/>
  <c r="I22" i="51"/>
  <c r="I33" i="35"/>
  <c r="C63" i="11"/>
  <c r="M120" i="11" s="1"/>
  <c r="O71" i="53"/>
  <c r="I9" i="52"/>
  <c r="F93" i="32"/>
  <c r="D105" i="32"/>
  <c r="P169" i="32" s="1"/>
  <c r="O173" i="56"/>
  <c r="O95" i="53"/>
  <c r="O59" i="53"/>
  <c r="D63" i="11"/>
  <c r="N120" i="11" s="1"/>
  <c r="O22" i="53"/>
  <c r="O83" i="53"/>
  <c r="O9" i="53"/>
  <c r="O9" i="26"/>
  <c r="O22" i="48"/>
  <c r="I35" i="52"/>
  <c r="I61" i="51"/>
  <c r="I35" i="51"/>
  <c r="O261" i="56"/>
  <c r="O285" i="56"/>
  <c r="O273" i="56"/>
  <c r="O309" i="56"/>
  <c r="O199" i="56"/>
  <c r="O187" i="56"/>
  <c r="O211" i="56"/>
  <c r="O235" i="56"/>
  <c r="O159" i="56"/>
  <c r="O85" i="56"/>
  <c r="O133" i="56"/>
  <c r="O97" i="56"/>
  <c r="O35" i="48"/>
  <c r="O9" i="48"/>
  <c r="O61" i="48"/>
  <c r="I22" i="52"/>
  <c r="O22" i="26"/>
  <c r="O7" i="45"/>
  <c r="O6" i="45"/>
  <c r="O5" i="45"/>
  <c r="F103" i="29"/>
  <c r="K7" i="49"/>
  <c r="K6" i="49"/>
  <c r="K5" i="49"/>
  <c r="E27" i="21"/>
  <c r="D27" i="21"/>
  <c r="C27" i="21"/>
  <c r="F25" i="21"/>
  <c r="F24" i="21"/>
  <c r="E15" i="7"/>
  <c r="D15" i="7"/>
  <c r="M101" i="7" s="1"/>
  <c r="C15" i="7"/>
  <c r="L101" i="7" s="1"/>
  <c r="G15" i="7"/>
  <c r="G27" i="7"/>
  <c r="E27" i="7"/>
  <c r="D27" i="7"/>
  <c r="M103" i="7" s="1"/>
  <c r="F25" i="7"/>
  <c r="F9" i="54"/>
  <c r="G9" i="54"/>
  <c r="H7" i="54"/>
  <c r="H6" i="54"/>
  <c r="C9" i="54"/>
  <c r="U7" i="62"/>
  <c r="U6" i="62"/>
  <c r="U5" i="62"/>
  <c r="E47" i="3"/>
  <c r="N64" i="44"/>
  <c r="M64" i="44"/>
  <c r="L64" i="44"/>
  <c r="K64" i="44"/>
  <c r="J64" i="44"/>
  <c r="I64" i="44"/>
  <c r="H64" i="44"/>
  <c r="G64" i="44"/>
  <c r="F64" i="44"/>
  <c r="E64" i="44"/>
  <c r="D64" i="44"/>
  <c r="C64" i="44"/>
  <c r="O62" i="44"/>
  <c r="N38" i="44"/>
  <c r="M38" i="44"/>
  <c r="L38" i="44"/>
  <c r="K38" i="44"/>
  <c r="J38" i="44"/>
  <c r="I38" i="44"/>
  <c r="H38" i="44"/>
  <c r="G38" i="44"/>
  <c r="F38" i="44"/>
  <c r="E38" i="44"/>
  <c r="D38" i="44"/>
  <c r="C38" i="44"/>
  <c r="O36" i="44"/>
  <c r="O35" i="44"/>
  <c r="O34" i="44"/>
  <c r="N25" i="44"/>
  <c r="M25" i="44"/>
  <c r="L25" i="44"/>
  <c r="K25" i="44"/>
  <c r="J25" i="44"/>
  <c r="I25" i="44"/>
  <c r="H25" i="44"/>
  <c r="G25" i="44"/>
  <c r="F25" i="44"/>
  <c r="E25" i="44"/>
  <c r="D25" i="44"/>
  <c r="C25" i="44"/>
  <c r="O23" i="44"/>
  <c r="O22" i="44"/>
  <c r="O21" i="44"/>
  <c r="O17" i="44"/>
  <c r="O18" i="44" s="1"/>
  <c r="O7" i="44"/>
  <c r="I92" i="1"/>
  <c r="O304" i="56" l="1"/>
  <c r="O303" i="56"/>
  <c r="O230" i="56"/>
  <c r="O229" i="56"/>
  <c r="O128" i="56"/>
  <c r="O127" i="56"/>
  <c r="O54" i="56"/>
  <c r="O53" i="56"/>
  <c r="O55" i="48"/>
  <c r="O54" i="48"/>
  <c r="I55" i="52"/>
  <c r="I54" i="52"/>
  <c r="I55" i="51"/>
  <c r="I54" i="51"/>
  <c r="O15" i="45"/>
  <c r="O16" i="45"/>
  <c r="K16" i="49"/>
  <c r="K15" i="49"/>
  <c r="H16" i="54"/>
  <c r="H15" i="54"/>
  <c r="U15" i="62"/>
  <c r="U16" i="62"/>
  <c r="O32" i="44"/>
  <c r="O31" i="44"/>
  <c r="O45" i="44"/>
  <c r="O44" i="44"/>
  <c r="O71" i="44"/>
  <c r="O70" i="44"/>
  <c r="O15" i="44"/>
  <c r="O19" i="44"/>
  <c r="O16" i="44"/>
  <c r="F105" i="32"/>
  <c r="F15" i="7"/>
  <c r="O47" i="44"/>
  <c r="O121" i="56"/>
  <c r="O223" i="56"/>
  <c r="O297" i="56"/>
  <c r="O47" i="56"/>
  <c r="O48" i="48"/>
  <c r="I48" i="52"/>
  <c r="I48" i="51"/>
  <c r="F27" i="7"/>
  <c r="H9" i="54"/>
  <c r="F27" i="21"/>
  <c r="O64" i="44"/>
  <c r="O9" i="45"/>
  <c r="O25" i="44"/>
  <c r="O38" i="44"/>
  <c r="O58" i="44" l="1"/>
  <c r="O57" i="44"/>
  <c r="F105" i="29"/>
  <c r="H25" i="35" l="1"/>
  <c r="H24" i="35"/>
  <c r="C9" i="26"/>
  <c r="H23" i="35" l="1"/>
  <c r="I23" i="35" s="1"/>
  <c r="I91" i="1"/>
  <c r="E92" i="1" l="1"/>
  <c r="F92" i="1" s="1"/>
  <c r="E91" i="1"/>
  <c r="F91" i="1" s="1"/>
  <c r="E93" i="1"/>
  <c r="E90" i="1"/>
  <c r="E89" i="1"/>
  <c r="E79" i="1"/>
  <c r="F79" i="1" s="1"/>
  <c r="E87" i="1"/>
  <c r="E86" i="1"/>
  <c r="F86" i="1" s="1"/>
  <c r="E85" i="1"/>
  <c r="F85" i="1" s="1"/>
  <c r="E84" i="1"/>
  <c r="F84" i="1" s="1"/>
  <c r="E83" i="1"/>
  <c r="F83" i="1" s="1"/>
  <c r="E81" i="1"/>
  <c r="E80" i="1"/>
  <c r="F80" i="1" s="1"/>
  <c r="E78" i="1"/>
  <c r="F78" i="1" s="1"/>
  <c r="E77" i="1"/>
  <c r="F77" i="1" s="1"/>
  <c r="E75" i="1"/>
  <c r="E74" i="1"/>
  <c r="F74" i="1" s="1"/>
  <c r="E73" i="1"/>
  <c r="F73" i="1" s="1"/>
  <c r="E72" i="1"/>
  <c r="F72" i="1" s="1"/>
  <c r="E71" i="1"/>
  <c r="F71" i="1" s="1"/>
  <c r="E69" i="1"/>
  <c r="E68" i="1"/>
  <c r="F68" i="1" s="1"/>
  <c r="E67" i="1"/>
  <c r="F67" i="1" s="1"/>
  <c r="E66" i="1"/>
  <c r="F66" i="1" s="1"/>
  <c r="E65" i="1"/>
  <c r="F65" i="1" s="1"/>
  <c r="E63" i="1"/>
  <c r="E62" i="1"/>
  <c r="F62" i="1" s="1"/>
  <c r="E61" i="1"/>
  <c r="F61" i="1" s="1"/>
  <c r="E60" i="1"/>
  <c r="F60" i="1" s="1"/>
  <c r="E59" i="1"/>
  <c r="F59" i="1" s="1"/>
  <c r="E57" i="1"/>
  <c r="E56" i="1"/>
  <c r="F56" i="1" s="1"/>
  <c r="E55" i="1"/>
  <c r="F55" i="1" s="1"/>
  <c r="E54" i="1"/>
  <c r="F54" i="1" s="1"/>
  <c r="E53" i="1"/>
  <c r="F53" i="1" s="1"/>
  <c r="E51" i="1"/>
  <c r="E50" i="1"/>
  <c r="F50" i="1" s="1"/>
  <c r="E49" i="1"/>
  <c r="F49" i="1" s="1"/>
  <c r="E48" i="1"/>
  <c r="F48" i="1" s="1"/>
  <c r="E47" i="1"/>
  <c r="F47" i="1" s="1"/>
  <c r="E45" i="1"/>
  <c r="E44" i="1"/>
  <c r="F44" i="1" s="1"/>
  <c r="E43" i="1"/>
  <c r="F43" i="1" s="1"/>
  <c r="E42" i="1"/>
  <c r="F42" i="1" s="1"/>
  <c r="E41" i="1"/>
  <c r="F41" i="1" s="1"/>
  <c r="E39" i="1"/>
  <c r="E38" i="1"/>
  <c r="F38" i="1" s="1"/>
  <c r="E37" i="1"/>
  <c r="F37" i="1" s="1"/>
  <c r="E36" i="1"/>
  <c r="F36" i="1" s="1"/>
  <c r="E35" i="1"/>
  <c r="F35" i="1" s="1"/>
  <c r="E33" i="1"/>
  <c r="E32" i="1"/>
  <c r="F32" i="1" s="1"/>
  <c r="E31" i="1"/>
  <c r="F31" i="1" s="1"/>
  <c r="E30" i="1"/>
  <c r="F30" i="1" s="1"/>
  <c r="E29" i="1"/>
  <c r="F29" i="1" s="1"/>
  <c r="E27" i="1"/>
  <c r="E26" i="1"/>
  <c r="F26" i="1" s="1"/>
  <c r="E25" i="1"/>
  <c r="F25" i="1" s="1"/>
  <c r="E24" i="1"/>
  <c r="F24" i="1" s="1"/>
  <c r="E23" i="1"/>
  <c r="F23" i="1" s="1"/>
  <c r="E21" i="1"/>
  <c r="E20" i="1"/>
  <c r="F20" i="1" s="1"/>
  <c r="E19" i="1"/>
  <c r="F19" i="1" s="1"/>
  <c r="E18" i="1"/>
  <c r="F18" i="1" s="1"/>
  <c r="E17" i="1"/>
  <c r="F17" i="1" s="1"/>
  <c r="E15" i="1"/>
  <c r="E14" i="1"/>
  <c r="F14" i="1" s="1"/>
  <c r="E13" i="1"/>
  <c r="F13" i="1" s="1"/>
  <c r="E12" i="1"/>
  <c r="F12" i="1" s="1"/>
  <c r="E11" i="1"/>
  <c r="F11" i="1" s="1"/>
  <c r="E9" i="1"/>
  <c r="E8" i="1"/>
  <c r="F8" i="1" s="1"/>
  <c r="E7" i="1"/>
  <c r="F7" i="1" s="1"/>
  <c r="E6" i="1"/>
  <c r="F6" i="1" s="1"/>
  <c r="E5" i="1"/>
  <c r="F5" i="1" s="1"/>
  <c r="C9" i="62" l="1"/>
  <c r="D11" i="56" l="1"/>
  <c r="E11" i="56"/>
  <c r="F11" i="56"/>
  <c r="G11" i="56"/>
  <c r="H11" i="56"/>
  <c r="I11" i="56"/>
  <c r="J11" i="56"/>
  <c r="K11" i="56"/>
  <c r="L11" i="56"/>
  <c r="M11" i="56"/>
  <c r="N11" i="56"/>
  <c r="H26" i="35"/>
  <c r="I26" i="35" s="1"/>
  <c r="I25" i="35"/>
  <c r="I24" i="35"/>
  <c r="F51" i="11" l="1"/>
  <c r="G9" i="21"/>
  <c r="E9" i="21"/>
  <c r="D9" i="21"/>
  <c r="C9" i="21"/>
  <c r="F8" i="21"/>
  <c r="F7" i="21"/>
  <c r="F6" i="21"/>
  <c r="F5" i="21"/>
  <c r="G9" i="7"/>
  <c r="E9" i="7"/>
  <c r="D9" i="7"/>
  <c r="M100" i="7" s="1"/>
  <c r="C9" i="7"/>
  <c r="L100" i="7" s="1"/>
  <c r="F8" i="7"/>
  <c r="F7" i="7"/>
  <c r="F6" i="7"/>
  <c r="F5" i="7"/>
  <c r="E38" i="3"/>
  <c r="E35" i="3"/>
  <c r="I86" i="1"/>
  <c r="I85" i="1"/>
  <c r="I84" i="1"/>
  <c r="I83" i="1"/>
  <c r="J87" i="1"/>
  <c r="C87" i="1"/>
  <c r="G87" i="1"/>
  <c r="H87" i="1"/>
  <c r="H21" i="35"/>
  <c r="I21" i="35" s="1"/>
  <c r="H20" i="35"/>
  <c r="H18" i="35"/>
  <c r="C51" i="11"/>
  <c r="M118" i="11" s="1"/>
  <c r="F9" i="21" l="1"/>
  <c r="F87" i="1"/>
  <c r="F9" i="7"/>
  <c r="I87" i="1"/>
  <c r="H19" i="35"/>
  <c r="D51" i="11"/>
  <c r="N118" i="11" s="1"/>
  <c r="E37" i="3"/>
  <c r="E36" i="3" l="1"/>
  <c r="O9" i="62" l="1"/>
  <c r="P9" i="62"/>
  <c r="Q9" i="62"/>
  <c r="R9" i="62"/>
  <c r="S9" i="62"/>
  <c r="T9" i="62"/>
  <c r="E33" i="3"/>
  <c r="E32" i="3"/>
  <c r="N9" i="62"/>
  <c r="M9" i="62"/>
  <c r="L9" i="62"/>
  <c r="K9" i="62"/>
  <c r="J9" i="62"/>
  <c r="I9" i="62"/>
  <c r="H9" i="62"/>
  <c r="G9" i="62"/>
  <c r="F9" i="62"/>
  <c r="E9" i="62"/>
  <c r="D9" i="62"/>
  <c r="C45" i="11"/>
  <c r="M117" i="11" s="1"/>
  <c r="I20" i="35"/>
  <c r="U9" i="62" l="1"/>
  <c r="C15" i="21" l="1"/>
  <c r="F14" i="21"/>
  <c r="F14" i="7"/>
  <c r="D9" i="26" l="1"/>
  <c r="E9" i="26"/>
  <c r="F9" i="26"/>
  <c r="G9" i="26"/>
  <c r="H9" i="26"/>
  <c r="I9" i="26"/>
  <c r="J9" i="26"/>
  <c r="K9" i="26"/>
  <c r="L9" i="26"/>
  <c r="M9" i="26"/>
  <c r="H9" i="49"/>
  <c r="I9" i="49"/>
  <c r="J9" i="49"/>
  <c r="I16" i="61"/>
  <c r="H16" i="61"/>
  <c r="G16" i="61"/>
  <c r="F16" i="61"/>
  <c r="E16" i="61"/>
  <c r="D16" i="61"/>
  <c r="C16" i="61"/>
  <c r="B16" i="61"/>
  <c r="J15" i="61"/>
  <c r="J14" i="61"/>
  <c r="J13" i="61"/>
  <c r="J12" i="61"/>
  <c r="J11" i="61"/>
  <c r="J10" i="61"/>
  <c r="J9" i="61"/>
  <c r="J8" i="61"/>
  <c r="J7" i="61"/>
  <c r="J6" i="61"/>
  <c r="J5" i="61"/>
  <c r="K9" i="49" l="1"/>
  <c r="I90" i="1"/>
  <c r="F90" i="1"/>
  <c r="Q214" i="1"/>
  <c r="F86" i="29"/>
  <c r="J16" i="61"/>
  <c r="C14" i="57"/>
  <c r="E14" i="57"/>
  <c r="G14" i="57"/>
  <c r="I14" i="57"/>
  <c r="K14" i="57"/>
  <c r="M14" i="57"/>
  <c r="M8" i="57"/>
  <c r="L8" i="57"/>
  <c r="K8" i="57"/>
  <c r="J8" i="57"/>
  <c r="I8" i="57"/>
  <c r="H8" i="57"/>
  <c r="G8" i="57"/>
  <c r="F8" i="57"/>
  <c r="E8" i="57"/>
  <c r="D8" i="57"/>
  <c r="C8" i="57"/>
  <c r="N7" i="57"/>
  <c r="N5" i="57"/>
  <c r="L14" i="57"/>
  <c r="J14" i="57"/>
  <c r="H14" i="57"/>
  <c r="F14" i="57"/>
  <c r="D14" i="57"/>
  <c r="N12" i="57"/>
  <c r="N11" i="57"/>
  <c r="N10" i="57"/>
  <c r="F89" i="1" l="1"/>
  <c r="F86" i="32"/>
  <c r="N13" i="57"/>
  <c r="N14" i="57" s="1"/>
  <c r="N8" i="57"/>
  <c r="F93" i="1" l="1"/>
  <c r="I19" i="35" l="1"/>
  <c r="E51" i="11" l="1"/>
  <c r="F13" i="7" l="1"/>
  <c r="F12" i="7"/>
  <c r="F13" i="21"/>
  <c r="F12" i="21"/>
  <c r="E31" i="3"/>
  <c r="F90" i="29" l="1"/>
  <c r="C87" i="29"/>
  <c r="R177" i="29" s="1"/>
  <c r="F85" i="32"/>
  <c r="F84" i="32"/>
  <c r="F84" i="29"/>
  <c r="F85" i="29"/>
  <c r="G93" i="29" l="1"/>
  <c r="F91" i="29"/>
  <c r="F89" i="29"/>
  <c r="D93" i="29"/>
  <c r="S178" i="29" s="1"/>
  <c r="C93" i="29"/>
  <c r="R178" i="29" s="1"/>
  <c r="F92" i="29"/>
  <c r="E93" i="29"/>
  <c r="F93" i="29" l="1"/>
  <c r="I93" i="1" l="1"/>
  <c r="J81" i="1" l="1"/>
  <c r="F77" i="29"/>
  <c r="F83" i="29" l="1"/>
  <c r="F80" i="29"/>
  <c r="F79" i="29"/>
  <c r="F78" i="29"/>
  <c r="F74" i="29"/>
  <c r="F73" i="29"/>
  <c r="F72" i="29"/>
  <c r="F71" i="29"/>
  <c r="F68" i="29"/>
  <c r="F67" i="29"/>
  <c r="F66" i="29"/>
  <c r="F65" i="29"/>
  <c r="F62" i="29"/>
  <c r="F61" i="29"/>
  <c r="F60" i="29"/>
  <c r="F59" i="29"/>
  <c r="F56" i="29"/>
  <c r="F55" i="29"/>
  <c r="F54" i="29"/>
  <c r="F53" i="29"/>
  <c r="F50" i="29"/>
  <c r="F49" i="29"/>
  <c r="F48" i="29"/>
  <c r="F47" i="29"/>
  <c r="F44" i="29"/>
  <c r="F43" i="29"/>
  <c r="F42" i="29"/>
  <c r="F41" i="29"/>
  <c r="F38" i="29"/>
  <c r="F37" i="29"/>
  <c r="F36" i="29"/>
  <c r="F35" i="29"/>
  <c r="F32" i="29"/>
  <c r="F31" i="29"/>
  <c r="F30" i="29"/>
  <c r="F29" i="29"/>
  <c r="F26" i="29"/>
  <c r="F25" i="29"/>
  <c r="F24" i="29"/>
  <c r="F23" i="29"/>
  <c r="F20" i="29"/>
  <c r="F19" i="29"/>
  <c r="F18" i="29"/>
  <c r="F17" i="29"/>
  <c r="F14" i="29"/>
  <c r="F13" i="29"/>
  <c r="F12" i="29"/>
  <c r="F11" i="29"/>
  <c r="F8" i="29"/>
  <c r="F7" i="29"/>
  <c r="F6" i="29"/>
  <c r="F5" i="29"/>
  <c r="F83" i="32"/>
  <c r="F80" i="32"/>
  <c r="F79" i="32"/>
  <c r="F78" i="32"/>
  <c r="F77" i="32"/>
  <c r="F74" i="32"/>
  <c r="F73" i="32"/>
  <c r="F72" i="32"/>
  <c r="F71" i="32"/>
  <c r="F68" i="32"/>
  <c r="F67" i="32"/>
  <c r="F66" i="32"/>
  <c r="F65" i="32"/>
  <c r="F62" i="32"/>
  <c r="F61" i="32"/>
  <c r="F60" i="32"/>
  <c r="F59" i="32"/>
  <c r="F56" i="32"/>
  <c r="F55" i="32"/>
  <c r="F54" i="32"/>
  <c r="F53" i="32"/>
  <c r="F50" i="32"/>
  <c r="F49" i="32"/>
  <c r="F48" i="32"/>
  <c r="F47" i="32"/>
  <c r="F44" i="32"/>
  <c r="F43" i="32"/>
  <c r="F42" i="32"/>
  <c r="F41" i="32"/>
  <c r="F38" i="32"/>
  <c r="F37" i="32"/>
  <c r="F36" i="32"/>
  <c r="F35" i="32"/>
  <c r="F32" i="32"/>
  <c r="F31" i="32"/>
  <c r="F30" i="32"/>
  <c r="F29" i="32"/>
  <c r="F26" i="32"/>
  <c r="F25" i="32"/>
  <c r="F24" i="32"/>
  <c r="F23" i="32"/>
  <c r="F20" i="32"/>
  <c r="F19" i="32"/>
  <c r="F18" i="32"/>
  <c r="F17" i="32"/>
  <c r="F14" i="32"/>
  <c r="F13" i="32"/>
  <c r="F12" i="32"/>
  <c r="F11" i="32"/>
  <c r="F8" i="32"/>
  <c r="F7" i="32"/>
  <c r="F6" i="32"/>
  <c r="I89" i="1"/>
  <c r="I26" i="1"/>
  <c r="I25" i="1"/>
  <c r="I24" i="1"/>
  <c r="I23" i="1"/>
  <c r="I20" i="1"/>
  <c r="I19" i="1"/>
  <c r="I18" i="1"/>
  <c r="I17" i="1"/>
  <c r="I14" i="1"/>
  <c r="I13" i="1"/>
  <c r="I12" i="1"/>
  <c r="I11" i="1"/>
  <c r="I8" i="1"/>
  <c r="I7" i="1"/>
  <c r="I6" i="1"/>
  <c r="I5" i="1"/>
  <c r="F11" i="7"/>
  <c r="I18" i="35"/>
  <c r="H16" i="35"/>
  <c r="I16" i="35" s="1"/>
  <c r="H15" i="35"/>
  <c r="H14" i="35"/>
  <c r="I14" i="35" s="1"/>
  <c r="H13" i="35"/>
  <c r="I13" i="35" s="1"/>
  <c r="H11" i="35"/>
  <c r="I11" i="35" s="1"/>
  <c r="H10" i="35"/>
  <c r="I10" i="35" s="1"/>
  <c r="H9" i="35"/>
  <c r="I9" i="35" s="1"/>
  <c r="H8" i="35"/>
  <c r="I8" i="35" s="1"/>
  <c r="H6" i="35"/>
  <c r="I6" i="35" s="1"/>
  <c r="H5" i="35"/>
  <c r="I5" i="35" s="1"/>
  <c r="E8" i="3"/>
  <c r="E7" i="3"/>
  <c r="E6" i="3"/>
  <c r="E5" i="3"/>
  <c r="C9" i="1"/>
  <c r="G9" i="1"/>
  <c r="H9" i="1"/>
  <c r="J9" i="1"/>
  <c r="C15" i="1"/>
  <c r="G15" i="1"/>
  <c r="H15" i="1"/>
  <c r="J15" i="1"/>
  <c r="C21" i="1"/>
  <c r="G21" i="1"/>
  <c r="H21" i="1"/>
  <c r="J21" i="1"/>
  <c r="C27" i="1"/>
  <c r="G27" i="1"/>
  <c r="H27" i="1"/>
  <c r="J27" i="1"/>
  <c r="I29" i="1"/>
  <c r="I30" i="1"/>
  <c r="I31" i="1"/>
  <c r="I32" i="1"/>
  <c r="C33" i="1"/>
  <c r="G33" i="1"/>
  <c r="H33" i="1"/>
  <c r="J33" i="1"/>
  <c r="I35" i="1"/>
  <c r="I36" i="1"/>
  <c r="I37" i="1"/>
  <c r="I38" i="1"/>
  <c r="C39" i="1"/>
  <c r="G39" i="1"/>
  <c r="H39" i="1"/>
  <c r="J39" i="1"/>
  <c r="I41" i="1"/>
  <c r="I42" i="1"/>
  <c r="I43" i="1"/>
  <c r="I44" i="1"/>
  <c r="C45" i="1"/>
  <c r="G45" i="1"/>
  <c r="H45" i="1"/>
  <c r="J45" i="1"/>
  <c r="I47" i="1"/>
  <c r="I48" i="1"/>
  <c r="I49" i="1"/>
  <c r="I50" i="1"/>
  <c r="C51" i="1"/>
  <c r="G51" i="1"/>
  <c r="H51" i="1"/>
  <c r="J51" i="1"/>
  <c r="I53" i="1"/>
  <c r="I54" i="1"/>
  <c r="I55" i="1"/>
  <c r="I56" i="1"/>
  <c r="C57" i="1"/>
  <c r="G57" i="1"/>
  <c r="H57" i="1"/>
  <c r="J57" i="1"/>
  <c r="I59" i="1"/>
  <c r="I60" i="1"/>
  <c r="I61" i="1"/>
  <c r="I62" i="1"/>
  <c r="C63" i="1"/>
  <c r="G63" i="1"/>
  <c r="H63" i="1"/>
  <c r="J63" i="1"/>
  <c r="I65" i="1"/>
  <c r="I66" i="1"/>
  <c r="I67" i="1"/>
  <c r="I68" i="1"/>
  <c r="C69" i="1"/>
  <c r="G69" i="1"/>
  <c r="H69" i="1"/>
  <c r="J69" i="1"/>
  <c r="I71" i="1"/>
  <c r="I72" i="1"/>
  <c r="I73" i="1"/>
  <c r="I74" i="1"/>
  <c r="C75" i="1"/>
  <c r="G75" i="1"/>
  <c r="H75" i="1"/>
  <c r="J75" i="1"/>
  <c r="I77" i="1"/>
  <c r="I78" i="1"/>
  <c r="I79" i="1"/>
  <c r="I80" i="1"/>
  <c r="C81" i="1"/>
  <c r="G81" i="1"/>
  <c r="H81" i="1"/>
  <c r="C9" i="32"/>
  <c r="O153" i="32" s="1"/>
  <c r="D9" i="32"/>
  <c r="P153" i="32" s="1"/>
  <c r="E9" i="32"/>
  <c r="G9" i="32"/>
  <c r="C15" i="32"/>
  <c r="O154" i="32" s="1"/>
  <c r="D15" i="32"/>
  <c r="P154" i="32" s="1"/>
  <c r="E15" i="32"/>
  <c r="G15" i="32"/>
  <c r="C21" i="32"/>
  <c r="O155" i="32" s="1"/>
  <c r="D21" i="32"/>
  <c r="P155" i="32" s="1"/>
  <c r="E21" i="32"/>
  <c r="G21" i="32"/>
  <c r="C27" i="32"/>
  <c r="O156" i="32" s="1"/>
  <c r="D27" i="32"/>
  <c r="P156" i="32" s="1"/>
  <c r="E27" i="32"/>
  <c r="G27" i="32"/>
  <c r="C33" i="32"/>
  <c r="O157" i="32" s="1"/>
  <c r="D33" i="32"/>
  <c r="P157" i="32" s="1"/>
  <c r="E33" i="32"/>
  <c r="G33" i="32"/>
  <c r="C39" i="32"/>
  <c r="O158" i="32" s="1"/>
  <c r="D39" i="32"/>
  <c r="P158" i="32" s="1"/>
  <c r="E39" i="32"/>
  <c r="G39" i="32"/>
  <c r="C45" i="32"/>
  <c r="O159" i="32" s="1"/>
  <c r="D45" i="32"/>
  <c r="P159" i="32" s="1"/>
  <c r="E45" i="32"/>
  <c r="G45" i="32"/>
  <c r="C51" i="32"/>
  <c r="O160" i="32" s="1"/>
  <c r="D51" i="32"/>
  <c r="P160" i="32" s="1"/>
  <c r="E51" i="32"/>
  <c r="G51" i="32"/>
  <c r="C57" i="32"/>
  <c r="O161" i="32" s="1"/>
  <c r="D57" i="32"/>
  <c r="P161" i="32" s="1"/>
  <c r="E57" i="32"/>
  <c r="G57" i="32"/>
  <c r="C63" i="32"/>
  <c r="O162" i="32" s="1"/>
  <c r="D63" i="32"/>
  <c r="P162" i="32" s="1"/>
  <c r="E63" i="32"/>
  <c r="G63" i="32"/>
  <c r="C69" i="32"/>
  <c r="O163" i="32" s="1"/>
  <c r="D69" i="32"/>
  <c r="P163" i="32" s="1"/>
  <c r="E69" i="32"/>
  <c r="G69" i="32"/>
  <c r="C75" i="32"/>
  <c r="O164" i="32" s="1"/>
  <c r="D75" i="32"/>
  <c r="P164" i="32" s="1"/>
  <c r="E75" i="32"/>
  <c r="G75" i="32"/>
  <c r="C81" i="32"/>
  <c r="O165" i="32" s="1"/>
  <c r="D81" i="32"/>
  <c r="P165" i="32" s="1"/>
  <c r="E81" i="32"/>
  <c r="G81" i="32"/>
  <c r="C87" i="32"/>
  <c r="O166" i="32" s="1"/>
  <c r="D87" i="32"/>
  <c r="P166" i="32" s="1"/>
  <c r="E87" i="32"/>
  <c r="G87" i="32"/>
  <c r="I15" i="35"/>
  <c r="C9" i="11"/>
  <c r="M111" i="11" s="1"/>
  <c r="D9" i="11"/>
  <c r="N111" i="11" s="1"/>
  <c r="E9" i="11"/>
  <c r="F9" i="11"/>
  <c r="C15" i="11"/>
  <c r="M112" i="11" s="1"/>
  <c r="D15" i="11"/>
  <c r="N112" i="11" s="1"/>
  <c r="E15" i="11"/>
  <c r="F15" i="11"/>
  <c r="C21" i="11"/>
  <c r="M113" i="11" s="1"/>
  <c r="D21" i="11"/>
  <c r="N113" i="11" s="1"/>
  <c r="E21" i="11"/>
  <c r="F21" i="11"/>
  <c r="C27" i="11"/>
  <c r="M114" i="11" s="1"/>
  <c r="D27" i="11"/>
  <c r="N114" i="11" s="1"/>
  <c r="E27" i="11"/>
  <c r="F27" i="11"/>
  <c r="C33" i="11"/>
  <c r="M115" i="11" s="1"/>
  <c r="D33" i="11"/>
  <c r="N115" i="11" s="1"/>
  <c r="E33" i="11"/>
  <c r="F33" i="11"/>
  <c r="C39" i="11"/>
  <c r="M116" i="11" s="1"/>
  <c r="D39" i="11"/>
  <c r="N116" i="11" s="1"/>
  <c r="E39" i="11"/>
  <c r="F39" i="11"/>
  <c r="D45" i="11"/>
  <c r="N117" i="11" s="1"/>
  <c r="E45" i="11"/>
  <c r="F45" i="11"/>
  <c r="C9" i="29"/>
  <c r="R164" i="29" s="1"/>
  <c r="D9" i="29"/>
  <c r="S164" i="29" s="1"/>
  <c r="E9" i="29"/>
  <c r="G9" i="29"/>
  <c r="C15" i="29"/>
  <c r="R165" i="29" s="1"/>
  <c r="D15" i="29"/>
  <c r="S165" i="29" s="1"/>
  <c r="E15" i="29"/>
  <c r="G15" i="29"/>
  <c r="C21" i="29"/>
  <c r="R166" i="29" s="1"/>
  <c r="D21" i="29"/>
  <c r="S166" i="29" s="1"/>
  <c r="E21" i="29"/>
  <c r="G21" i="29"/>
  <c r="C27" i="29"/>
  <c r="R167" i="29" s="1"/>
  <c r="D27" i="29"/>
  <c r="S167" i="29" s="1"/>
  <c r="E27" i="29"/>
  <c r="G27" i="29"/>
  <c r="C33" i="29"/>
  <c r="R168" i="29" s="1"/>
  <c r="D33" i="29"/>
  <c r="S168" i="29" s="1"/>
  <c r="E33" i="29"/>
  <c r="G33" i="29"/>
  <c r="C39" i="29"/>
  <c r="R169" i="29" s="1"/>
  <c r="D39" i="29"/>
  <c r="S169" i="29" s="1"/>
  <c r="E39" i="29"/>
  <c r="G39" i="29"/>
  <c r="C45" i="29"/>
  <c r="R170" i="29" s="1"/>
  <c r="D45" i="29"/>
  <c r="S170" i="29" s="1"/>
  <c r="E45" i="29"/>
  <c r="G45" i="29"/>
  <c r="C51" i="29"/>
  <c r="R171" i="29" s="1"/>
  <c r="D51" i="29"/>
  <c r="S171" i="29" s="1"/>
  <c r="E51" i="29"/>
  <c r="G51" i="29"/>
  <c r="C57" i="29"/>
  <c r="R172" i="29" s="1"/>
  <c r="D57" i="29"/>
  <c r="S172" i="29" s="1"/>
  <c r="E57" i="29"/>
  <c r="G57" i="29"/>
  <c r="C63" i="29"/>
  <c r="R173" i="29" s="1"/>
  <c r="D63" i="29"/>
  <c r="S173" i="29" s="1"/>
  <c r="E63" i="29"/>
  <c r="G63" i="29"/>
  <c r="C69" i="29"/>
  <c r="R174" i="29" s="1"/>
  <c r="D69" i="29"/>
  <c r="S174" i="29" s="1"/>
  <c r="E69" i="29"/>
  <c r="G69" i="29"/>
  <c r="C75" i="29"/>
  <c r="R175" i="29" s="1"/>
  <c r="D75" i="29"/>
  <c r="S175" i="29" s="1"/>
  <c r="E75" i="29"/>
  <c r="G75" i="29"/>
  <c r="C81" i="29"/>
  <c r="R176" i="29" s="1"/>
  <c r="D81" i="29"/>
  <c r="S176" i="29" s="1"/>
  <c r="E81" i="29"/>
  <c r="G81" i="29"/>
  <c r="D87" i="29"/>
  <c r="S177" i="29" s="1"/>
  <c r="E87" i="29"/>
  <c r="G87" i="29"/>
  <c r="F11" i="21"/>
  <c r="D15" i="21"/>
  <c r="E15" i="21"/>
  <c r="G15" i="21"/>
  <c r="E10" i="3"/>
  <c r="E11" i="3"/>
  <c r="E12" i="3"/>
  <c r="E13" i="3"/>
  <c r="E15" i="3"/>
  <c r="E16" i="3"/>
  <c r="E17" i="3"/>
  <c r="E18" i="3"/>
  <c r="E20" i="3"/>
  <c r="E21" i="3"/>
  <c r="E22" i="3"/>
  <c r="E23" i="3"/>
  <c r="E25" i="3"/>
  <c r="E26" i="3"/>
  <c r="E27" i="3"/>
  <c r="E28" i="3"/>
  <c r="E30" i="3"/>
  <c r="F87" i="32" l="1"/>
  <c r="F75" i="32"/>
  <c r="F63" i="32"/>
  <c r="F51" i="32"/>
  <c r="F39" i="32"/>
  <c r="F21" i="32"/>
  <c r="F9" i="32"/>
  <c r="F69" i="32"/>
  <c r="F57" i="32"/>
  <c r="F45" i="32"/>
  <c r="F33" i="32"/>
  <c r="F27" i="32"/>
  <c r="F15" i="32"/>
  <c r="F81" i="29"/>
  <c r="F75" i="29"/>
  <c r="F69" i="29"/>
  <c r="F63" i="29"/>
  <c r="F57" i="29"/>
  <c r="F51" i="29"/>
  <c r="F45" i="29"/>
  <c r="F39" i="29"/>
  <c r="F33" i="29"/>
  <c r="F27" i="29"/>
  <c r="F21" i="29"/>
  <c r="F15" i="29"/>
  <c r="F9" i="29"/>
  <c r="F81" i="1"/>
  <c r="F75" i="1"/>
  <c r="F69" i="1"/>
  <c r="F63" i="1"/>
  <c r="F57" i="1"/>
  <c r="F51" i="1"/>
  <c r="F45" i="1"/>
  <c r="F39" i="1"/>
  <c r="F33" i="1"/>
  <c r="F27" i="1"/>
  <c r="F21" i="1"/>
  <c r="F15" i="1"/>
  <c r="F9" i="1"/>
  <c r="F81" i="32"/>
  <c r="F15" i="21"/>
  <c r="I69" i="1"/>
  <c r="I63" i="1"/>
  <c r="I51" i="1"/>
  <c r="I33" i="1"/>
  <c r="I27" i="1"/>
  <c r="I21" i="1"/>
  <c r="I15" i="1"/>
  <c r="I9" i="1"/>
  <c r="I75" i="1"/>
  <c r="F87" i="29"/>
  <c r="I81" i="1"/>
  <c r="I57" i="1"/>
  <c r="I45" i="1"/>
  <c r="I39" i="1"/>
</calcChain>
</file>

<file path=xl/sharedStrings.xml><?xml version="1.0" encoding="utf-8"?>
<sst xmlns="http://schemas.openxmlformats.org/spreadsheetml/2006/main" count="3447" uniqueCount="641">
  <si>
    <t>Year</t>
  </si>
  <si>
    <t>Qu</t>
  </si>
  <si>
    <t>2006/07</t>
  </si>
  <si>
    <t>Q1</t>
  </si>
  <si>
    <t>Q2</t>
  </si>
  <si>
    <t>Q3</t>
  </si>
  <si>
    <t>Q4</t>
  </si>
  <si>
    <t>2007/08</t>
  </si>
  <si>
    <t>2008/09</t>
  </si>
  <si>
    <t>2009/10</t>
  </si>
  <si>
    <t>2010/11</t>
  </si>
  <si>
    <t>2011/12</t>
  </si>
  <si>
    <t>2012/13</t>
  </si>
  <si>
    <t>Agricultural</t>
  </si>
  <si>
    <t>Commercial</t>
  </si>
  <si>
    <t>2013/14</t>
  </si>
  <si>
    <t>Industrial</t>
  </si>
  <si>
    <t>Residential</t>
  </si>
  <si>
    <t>2014/15</t>
  </si>
  <si>
    <t>Single wind turbine</t>
  </si>
  <si>
    <t>Wind farm</t>
  </si>
  <si>
    <t>2015/16</t>
  </si>
  <si>
    <t>Hydroelectricity</t>
  </si>
  <si>
    <t>Biomass/anaerobic digester</t>
  </si>
  <si>
    <t>Withdrawn</t>
  </si>
  <si>
    <t>Antrim &amp; Newtownabbey</t>
  </si>
  <si>
    <t>Ards &amp; North Down</t>
  </si>
  <si>
    <t>Armagh City, Banbridge &amp; Craigavon</t>
  </si>
  <si>
    <t>Causeway Coast &amp; Glens</t>
  </si>
  <si>
    <t>Derry City &amp; Strabane</t>
  </si>
  <si>
    <t>Fermanagh &amp; Omagh</t>
  </si>
  <si>
    <t>Lisburn &amp; Castlereagh</t>
  </si>
  <si>
    <t>Mid &amp; East Antrim</t>
  </si>
  <si>
    <t>Mid Ulster</t>
  </si>
  <si>
    <t>Newry, Mourne &amp; Down</t>
  </si>
  <si>
    <t>Strategic Planning Division</t>
  </si>
  <si>
    <t>Live applications &gt; 1 yr</t>
  </si>
  <si>
    <t>&gt; 1 yr</t>
  </si>
  <si>
    <t>Outline Planning Permission</t>
  </si>
  <si>
    <t>Full Planning Permission</t>
  </si>
  <si>
    <t>Approval of Reserved Matters</t>
  </si>
  <si>
    <t>Consent to Display</t>
  </si>
  <si>
    <t>Listed Building Consent</t>
  </si>
  <si>
    <t>All applications</t>
  </si>
  <si>
    <t>Government &amp; civic</t>
  </si>
  <si>
    <t>Mixed use</t>
  </si>
  <si>
    <t>Urban new single dwellings</t>
  </si>
  <si>
    <t>Urban replacement single dwellings</t>
  </si>
  <si>
    <t>Rural new single dwellings</t>
  </si>
  <si>
    <t>Rural replacement single dwellings</t>
  </si>
  <si>
    <t>Solar panel</t>
  </si>
  <si>
    <t>Total</t>
  </si>
  <si>
    <t>2002/03</t>
  </si>
  <si>
    <t>2003/04</t>
  </si>
  <si>
    <t>2004/05</t>
  </si>
  <si>
    <t>2005/06</t>
  </si>
  <si>
    <t>Notes:</t>
  </si>
  <si>
    <t>Proportion of applications 
&gt; 1 yr</t>
  </si>
  <si>
    <t>Table 1.2 - Planning applications received and decided by Authority</t>
  </si>
  <si>
    <t>Table 1.1 - Planning applications received and decided trend</t>
  </si>
  <si>
    <t>Applications withdrawn</t>
  </si>
  <si>
    <t>Cases 
closed</t>
  </si>
  <si>
    <t>% of cases concluded within 39 wks</t>
  </si>
  <si>
    <t>Planning Permission Granted</t>
  </si>
  <si>
    <t>Not Expedient</t>
  </si>
  <si>
    <t>No Breach</t>
  </si>
  <si>
    <t>Immune from Enforcement Action</t>
  </si>
  <si>
    <t>&lt;=1 yr</t>
  </si>
  <si>
    <t>1-2 yrs</t>
  </si>
  <si>
    <t>2-3 yrs</t>
  </si>
  <si>
    <t>3-5 yrs</t>
  </si>
  <si>
    <t>5+ yrs</t>
  </si>
  <si>
    <t xml:space="preserve">Total Cases </t>
  </si>
  <si>
    <t>Proportion 
of cases 
&gt;2 yrs</t>
  </si>
  <si>
    <t xml:space="preserve">% of cases processed within 30 wks </t>
  </si>
  <si>
    <t>All Councils</t>
  </si>
  <si>
    <t>Change of use</t>
  </si>
  <si>
    <t>-</t>
  </si>
  <si>
    <r>
      <rPr>
        <b/>
        <sz val="9"/>
        <rFont val="Arial"/>
        <family val="2"/>
      </rPr>
      <t>3</t>
    </r>
    <r>
      <rPr>
        <sz val="9"/>
        <rFont val="Arial"/>
        <family val="2"/>
      </rPr>
      <t xml:space="preserve"> Applications decided do not include withdrawn applications.</t>
    </r>
  </si>
  <si>
    <r>
      <t>All</t>
    </r>
    <r>
      <rPr>
        <b/>
        <vertAlign val="superscript"/>
        <sz val="9"/>
        <rFont val="Arial"/>
        <family val="2"/>
      </rPr>
      <t>1</t>
    </r>
  </si>
  <si>
    <t>All</t>
  </si>
  <si>
    <r>
      <t xml:space="preserve">1 </t>
    </r>
    <r>
      <rPr>
        <sz val="9"/>
        <rFont val="Arial"/>
        <family val="2"/>
      </rPr>
      <t>Renewable energy applications include wind farms, single wind turbines, solar panels, hydroelectric applications, and biomass/anaerobic digesters (including landfill gas).</t>
    </r>
  </si>
  <si>
    <r>
      <rPr>
        <b/>
        <sz val="9"/>
        <rFont val="Arial"/>
        <family val="2"/>
      </rPr>
      <t>5</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</si>
  <si>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 xml:space="preserve">1 </t>
    </r>
    <r>
      <rPr>
        <sz val="9"/>
        <rFont val="Arial"/>
        <family val="2"/>
      </rPr>
      <t>Local Development planning applications are mostly residential and minor commercial applications received and determined by a council.</t>
    </r>
  </si>
  <si>
    <t>Source: NI Planning Portal</t>
  </si>
  <si>
    <t>Return to Contents Page</t>
  </si>
  <si>
    <t>USEFUL INFORMATION</t>
  </si>
  <si>
    <t>User Guidance</t>
  </si>
  <si>
    <t>Table Title</t>
  </si>
  <si>
    <t xml:space="preserve">User Guidance </t>
  </si>
  <si>
    <t>Departmental activity</t>
  </si>
  <si>
    <t>Appeals</t>
  </si>
  <si>
    <t xml:space="preserve">All applicants of a planning application have the right to appeal a decision or the conditions attached to a decision. The statistics reflected in this publication only reflect the original decision and not any subsequent decision on appeal. </t>
  </si>
  <si>
    <t xml:space="preserve">The time taken to conclude an enforcement case is calculated from the date on which the complaint is received to the earliest date of the following: </t>
  </si>
  <si>
    <t>Processing Times</t>
  </si>
  <si>
    <t>Tree Preservation Orders (TPOs)</t>
  </si>
  <si>
    <t>Non Material Changes (NMCs)</t>
  </si>
  <si>
    <t>Applications for a Non Material Change (NMCs) to an existing planning permission are provided for under the 2011 Act, but they are not planning applications.  There is no requirement to advertise or consult on NMCs.  </t>
  </si>
  <si>
    <t xml:space="preserve">Pre-Application Discussions (PADs) </t>
  </si>
  <si>
    <t>Proposal of Application Notices (PANs)</t>
  </si>
  <si>
    <t xml:space="preserve">England: </t>
  </si>
  <si>
    <t xml:space="preserve">Scotland: </t>
  </si>
  <si>
    <t xml:space="preserve">Wales: </t>
  </si>
  <si>
    <t>Republic of Ireland</t>
  </si>
  <si>
    <t>Building Control (LPS Starts and completions)</t>
  </si>
  <si>
    <t>Definitions</t>
  </si>
  <si>
    <t xml:space="preserve">Agricultural </t>
  </si>
  <si>
    <t xml:space="preserve">Commercial </t>
  </si>
  <si>
    <t xml:space="preserve"> </t>
  </si>
  <si>
    <t xml:space="preserve">Residential  </t>
  </si>
  <si>
    <t>All other types of applications not mentioned above are put into the ‘Other’ category but mainly comprise ‘Works to Facilitate Persons Who Are Disabled’, ‘Advertisements’, and ‘Listed Buildings’.</t>
  </si>
  <si>
    <t>Outline permission</t>
  </si>
  <si>
    <t xml:space="preserve">An application for outline planning permission can be used to ascertain whether a proposed development is acceptable in principle.  This usually means that detailed drawings are not needed.  However, the council or, as the case may be, the Department, may, in certain circumstances, require the submission of additional information or insist that an application for full planning permission be submitted. </t>
  </si>
  <si>
    <t>Full permission</t>
  </si>
  <si>
    <t>An application for full planning permission requires the submission of all details of the proposal.  This type of application would be appropriate, for example, if the erection of new buildings is proposed and / or if a change of use of land or buildings is proposed.</t>
  </si>
  <si>
    <t>If outline planning permission is granted, then a subsequent application and  approval relating to the siting, design, external appearance, means of access and landscaping details, known as ‘reserved matters’, will be required before building work can commence.  The reserved matters application must be consistent with the outline planning permission and take into account any conditions that have been attached to it. If the development proposal changes, then it may be necessary to submit a new planning application.</t>
  </si>
  <si>
    <t xml:space="preserve">Advertisement consent is normally required to display an advertisement, particularly large signs and illuminated adverts. </t>
  </si>
  <si>
    <t xml:space="preserve">Listed Building Consent </t>
  </si>
  <si>
    <t xml:space="preserve">Works that would affect the character of a listed building need listed building consent.  This includes work to the internal or external fabric of the building or any demolition.  It should be noted that the requirement for Listed Building Consent is in addition to any requirement for planning permission for works to a listed building. </t>
  </si>
  <si>
    <t>See Definitions for additional detail on 'Application Type'</t>
  </si>
  <si>
    <r>
      <rPr>
        <b/>
        <sz val="9"/>
        <rFont val="Arial"/>
        <family val="2"/>
      </rPr>
      <t xml:space="preserve">2 </t>
    </r>
    <r>
      <rPr>
        <sz val="9"/>
        <rFont val="Arial"/>
        <family val="2"/>
      </rPr>
      <t>Numbers of applications refer to all of Northern Ireland, including departmental applications.</t>
    </r>
  </si>
  <si>
    <r>
      <t>Applications received</t>
    </r>
    <r>
      <rPr>
        <b/>
        <vertAlign val="superscript"/>
        <sz val="9"/>
        <rFont val="Arial"/>
        <family val="2"/>
      </rPr>
      <t>3</t>
    </r>
  </si>
  <si>
    <t>Notations:</t>
  </si>
  <si>
    <t>Northern Ireland</t>
  </si>
  <si>
    <r>
      <t>Received</t>
    </r>
    <r>
      <rPr>
        <b/>
        <vertAlign val="superscript"/>
        <sz val="9"/>
        <rFont val="Arial"/>
        <family val="2"/>
      </rPr>
      <t>2</t>
    </r>
  </si>
  <si>
    <r>
      <t>All Decided</t>
    </r>
    <r>
      <rPr>
        <b/>
        <vertAlign val="superscript"/>
        <sz val="9"/>
        <rFont val="Arial"/>
        <family val="2"/>
      </rPr>
      <t>3</t>
    </r>
  </si>
  <si>
    <r>
      <t>Approved</t>
    </r>
    <r>
      <rPr>
        <b/>
        <vertAlign val="superscript"/>
        <sz val="9"/>
        <rFont val="Arial"/>
        <family val="2"/>
      </rPr>
      <t>4</t>
    </r>
  </si>
  <si>
    <r>
      <t>Approval Rate</t>
    </r>
    <r>
      <rPr>
        <b/>
        <vertAlign val="superscript"/>
        <sz val="9"/>
        <rFont val="Arial"/>
        <family val="2"/>
      </rPr>
      <t>4</t>
    </r>
  </si>
  <si>
    <r>
      <rPr>
        <b/>
        <sz val="9"/>
        <rFont val="Arial"/>
        <family val="2"/>
      </rPr>
      <t xml:space="preserve">1 </t>
    </r>
    <r>
      <rPr>
        <sz val="9"/>
        <rFont val="Arial"/>
        <family val="2"/>
      </rPr>
      <t>Local Development planning applications are mostly residential and minor commercial applications received and determined by a council.</t>
    </r>
  </si>
  <si>
    <r>
      <t>Other</t>
    </r>
    <r>
      <rPr>
        <b/>
        <vertAlign val="superscript"/>
        <sz val="9"/>
        <rFont val="Arial"/>
        <family val="2"/>
      </rPr>
      <t>4</t>
    </r>
  </si>
  <si>
    <t>Urban domestic alterations &amp; extensions</t>
  </si>
  <si>
    <t>Rural domestic alterations &amp; extensions</t>
  </si>
  <si>
    <r>
      <rPr>
        <b/>
        <sz val="9"/>
        <rFont val="Arial"/>
        <family val="2"/>
      </rPr>
      <t xml:space="preserve">1 </t>
    </r>
    <r>
      <rPr>
        <sz val="9"/>
        <rFont val="Arial"/>
        <family val="2"/>
      </rPr>
      <t>Renewable energy applications include wind farms, single wind turbines, solar panels, hydroelectric applications, and biomass/anaerobic digesters (including landfill gas).</t>
    </r>
  </si>
  <si>
    <t>Remedied / Resolved</t>
  </si>
  <si>
    <t>Appeal Allowed / Notice Quashed</t>
  </si>
  <si>
    <t>Of Total Cases Closed:</t>
  </si>
  <si>
    <t>(Go to Processing Times)</t>
  </si>
  <si>
    <r>
      <t>Average Processing Times (wks)</t>
    </r>
    <r>
      <rPr>
        <b/>
        <vertAlign val="superscript"/>
        <sz val="9"/>
        <rFont val="Arial"/>
        <family val="2"/>
      </rPr>
      <t>5</t>
    </r>
  </si>
  <si>
    <t>Proportion of Applications&gt; 1 yr</t>
  </si>
  <si>
    <t>Table 5.1 - Applications received and decided by development type</t>
  </si>
  <si>
    <t>Table 6.3 - Court action by Authority</t>
  </si>
  <si>
    <t>Table 6.5 - Live enforcement cases by Authority</t>
  </si>
  <si>
    <t>(Go to Conclusion Times)</t>
  </si>
  <si>
    <t>Proportion &gt; 1 yr</t>
  </si>
  <si>
    <t>Table 2.1 - Departmental applications received, decided, withdrawn and average processing times by development type</t>
  </si>
  <si>
    <t>Table 2.2 - Live Departmental applications by development type</t>
  </si>
  <si>
    <t>(Go to Chart)</t>
  </si>
  <si>
    <t>Table 1.3 - Live applications trend</t>
  </si>
  <si>
    <t>Other</t>
  </si>
  <si>
    <t>Table 6.2 - Enforcement cases opened, closed, concluded and 70% conclusion times by Authority</t>
  </si>
  <si>
    <t>Discharge of Conditions</t>
  </si>
  <si>
    <t>(Go to CLUDs)</t>
  </si>
  <si>
    <t>(Go to DCs)</t>
  </si>
  <si>
    <t>(Go to PADs)</t>
  </si>
  <si>
    <t>(Go to PANs)</t>
  </si>
  <si>
    <t>(Go to NMCs)</t>
  </si>
  <si>
    <t>Non Material Change</t>
  </si>
  <si>
    <t>Certificates of Lawfulness (Proposed &amp; Existing)</t>
  </si>
  <si>
    <t>Pre-Application Discussions</t>
  </si>
  <si>
    <t>Proposals of Application Notice</t>
  </si>
  <si>
    <t>(Go to Map)</t>
  </si>
  <si>
    <t>Legacy cases</t>
  </si>
  <si>
    <t>Major</t>
  </si>
  <si>
    <t>Local</t>
  </si>
  <si>
    <t>Council received cases</t>
  </si>
  <si>
    <t>All cases</t>
  </si>
  <si>
    <t>Called-in</t>
  </si>
  <si>
    <t>n/a</t>
  </si>
  <si>
    <t>Regionally significant</t>
  </si>
  <si>
    <t>Retained Section 26</t>
  </si>
  <si>
    <t>Retained Section 29</t>
  </si>
  <si>
    <t>Total Cases Closed</t>
  </si>
  <si>
    <r>
      <rPr>
        <b/>
        <sz val="9"/>
        <rFont val="Arial"/>
        <family val="2"/>
      </rPr>
      <t>1</t>
    </r>
    <r>
      <rPr>
        <sz val="9"/>
        <rFont val="Arial"/>
        <family val="2"/>
      </rPr>
      <t xml:space="preserve"> Live enforcement cases were first recorded in Q3 2012/13.</t>
    </r>
  </si>
  <si>
    <r>
      <rPr>
        <b/>
        <sz val="9"/>
        <rFont val="Arial"/>
        <family val="2"/>
      </rPr>
      <t xml:space="preserve">2 </t>
    </r>
    <r>
      <rPr>
        <sz val="9"/>
        <rFont val="Arial"/>
        <family val="2"/>
      </rPr>
      <t>This table excludes departmental applications.</t>
    </r>
  </si>
  <si>
    <t>Cases decided/withdrawn</t>
  </si>
  <si>
    <r>
      <t>3</t>
    </r>
    <r>
      <rPr>
        <sz val="9"/>
        <rFont val="Arial"/>
        <family val="2"/>
      </rPr>
      <t xml:space="preserve"> This table excludes departmental applications.</t>
    </r>
  </si>
  <si>
    <t>Table 1.4 - Live applications by Council</t>
  </si>
  <si>
    <t>Table 3.1 - Major Development applications received and decided trend</t>
  </si>
  <si>
    <t>Table 3.2 - Major Development applications received and decided by Council</t>
  </si>
  <si>
    <t>Table 4.1 - Local Development applications received and decided trend</t>
  </si>
  <si>
    <t>Table 6.4 - Live enforcement cases trend</t>
  </si>
  <si>
    <t>Table 7.2 - Renewable energy applications received, decided, withdrawn and average processing times by development type</t>
  </si>
  <si>
    <t>Table 7.1 - Renewable energy applications received and decided trend</t>
  </si>
  <si>
    <t>Table 7.3 - Renewable energy applications received, decided, withdrawn and average processing times by Authority</t>
  </si>
  <si>
    <t>Table 7.4 - Live renewable energy applications by development type</t>
  </si>
  <si>
    <t>Notations used in tables</t>
  </si>
  <si>
    <t>Notation</t>
  </si>
  <si>
    <t>Explanation</t>
  </si>
  <si>
    <t>"-"</t>
  </si>
  <si>
    <t>"n/a"</t>
  </si>
  <si>
    <t>"N/A"</t>
  </si>
  <si>
    <t>Not applicable</t>
  </si>
  <si>
    <t>pp</t>
  </si>
  <si>
    <t>Table 5.2 - Applications received by development type and Council</t>
  </si>
  <si>
    <r>
      <rPr>
        <b/>
        <sz val="9"/>
        <rFont val="Arial"/>
        <family val="2"/>
      </rPr>
      <t>2</t>
    </r>
    <r>
      <rPr>
        <sz val="9"/>
        <rFont val="Arial"/>
        <family val="2"/>
      </rPr>
      <t xml:space="preserve"> This table excludes departmental applications.</t>
    </r>
  </si>
  <si>
    <t>Percentage points</t>
  </si>
  <si>
    <t>Table 5.6 - Applications received and decided by application type</t>
  </si>
  <si>
    <t>Table 5.3 - Residential applications received and decided trend</t>
  </si>
  <si>
    <t>Table 5.4 - Residential applications received and decided by Authority</t>
  </si>
  <si>
    <t>Table 8.1 - Live Legacy applications by Council</t>
  </si>
  <si>
    <t>Not available</t>
  </si>
  <si>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</si>
  <si>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t>Please note that the number of cases closed is not a sub-set of the number of cases concluded in that period - cases that are concluded in any given period may not be closed until subsequent periods, and cases that are closed in any given period may have been concluded in previous quarters.</t>
  </si>
  <si>
    <t>Discharge of Conditions (DCs)</t>
  </si>
  <si>
    <t>It will be necessary to seek to discharge a condition where planning approval has been granted and a condition has been attached to the decision which requires the further consent, agreement or approval of the council (or the Department).</t>
  </si>
  <si>
    <t>Table 9.1 - Additional activity received, decided, withdrawn and average processing times by Authority</t>
  </si>
  <si>
    <t>Belfast East</t>
  </si>
  <si>
    <t>Belfast North</t>
  </si>
  <si>
    <t>Belfast South</t>
  </si>
  <si>
    <t>Belfast West</t>
  </si>
  <si>
    <t>East Antrim</t>
  </si>
  <si>
    <t>East Londonderry</t>
  </si>
  <si>
    <t>Fermanagh and South Tyrone</t>
  </si>
  <si>
    <t>Foyle</t>
  </si>
  <si>
    <t>Lagan Valley</t>
  </si>
  <si>
    <t>Newry and Armagh</t>
  </si>
  <si>
    <t>North Antrim</t>
  </si>
  <si>
    <t>North Down</t>
  </si>
  <si>
    <t>South Antrim</t>
  </si>
  <si>
    <t>South Down</t>
  </si>
  <si>
    <t>Strangford</t>
  </si>
  <si>
    <t>Upper Bann</t>
  </si>
  <si>
    <t>West Tyrone</t>
  </si>
  <si>
    <t>Received</t>
  </si>
  <si>
    <t>Decided</t>
  </si>
  <si>
    <r>
      <rPr>
        <b/>
        <sz val="9"/>
        <rFont val="Arial"/>
        <family val="2"/>
      </rPr>
      <t>1</t>
    </r>
    <r>
      <rPr>
        <sz val="9"/>
        <rFont val="Arial"/>
        <family val="2"/>
      </rPr>
      <t xml:space="preserve"> The method of classifying the Parliamentary Constituencies is based on the x and y co-ordinates as recorded on the planning application in conjunction with Westminster Parliamentary Constituency boundaries (2008).</t>
    </r>
  </si>
  <si>
    <r>
      <rPr>
        <b/>
        <sz val="9"/>
        <rFont val="Arial"/>
        <family val="2"/>
      </rPr>
      <t xml:space="preserve">2 </t>
    </r>
    <r>
      <rPr>
        <sz val="9"/>
        <rFont val="Arial"/>
        <family val="2"/>
      </rPr>
      <t>Parliamentary Constituency has been assigned based on the areas from which applications arise rather than processing authorities.</t>
    </r>
  </si>
  <si>
    <r>
      <t>Received</t>
    </r>
    <r>
      <rPr>
        <b/>
        <vertAlign val="superscript"/>
        <sz val="9"/>
        <rFont val="Arial"/>
        <family val="2"/>
      </rPr>
      <t>3</t>
    </r>
  </si>
  <si>
    <r>
      <t>Approved</t>
    </r>
    <r>
      <rPr>
        <b/>
        <vertAlign val="superscript"/>
        <sz val="9"/>
        <rFont val="Arial"/>
        <family val="2"/>
      </rPr>
      <t>5</t>
    </r>
  </si>
  <si>
    <r>
      <t>Approval Rate</t>
    </r>
    <r>
      <rPr>
        <b/>
        <vertAlign val="superscript"/>
        <sz val="9"/>
        <rFont val="Arial"/>
        <family val="2"/>
      </rPr>
      <t>5</t>
    </r>
  </si>
  <si>
    <r>
      <rPr>
        <b/>
        <sz val="9"/>
        <rFont val="Arial"/>
        <family val="2"/>
      </rPr>
      <t>2</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</si>
  <si>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</si>
  <si>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 xml:space="preserve">1 </t>
    </r>
    <r>
      <rPr>
        <sz val="9"/>
        <rFont val="Arial"/>
        <family val="2"/>
      </rPr>
      <t>All applications received may not have had a decision issued within the same time period and applications decided may not have been received in the same time period.  Applications received also include applications which may be subsequently withdrawn.</t>
    </r>
  </si>
  <si>
    <t>2016/17</t>
  </si>
  <si>
    <t>Table 8.2 - Legacy and Council received applications decided/withdrawn and average processing times by Council</t>
  </si>
  <si>
    <t>Tree Preservations Orders</t>
  </si>
  <si>
    <t xml:space="preserve">"n/a":  For received applications, not applicable as the Department will no longer be receiving these types of applications.  </t>
  </si>
  <si>
    <r>
      <rPr>
        <b/>
        <sz val="9"/>
        <rFont val="Arial"/>
        <family val="2"/>
      </rPr>
      <t>2</t>
    </r>
    <r>
      <rPr>
        <sz val="9"/>
        <rFont val="Arial"/>
        <family val="2"/>
      </rPr>
      <t xml:space="preserve"> A validation exercise highlighted some inconsistencies in local development classification between 2015/16 and 2014/15 when the new classification hierarchy was first administratively implemented. It was decided, therefore, that 2015/16 will be the base year for comparisons of major and local development activity. </t>
    </r>
  </si>
  <si>
    <r>
      <t>4</t>
    </r>
    <r>
      <rPr>
        <sz val="9"/>
        <rFont val="Arial"/>
        <family val="2"/>
      </rPr>
      <t xml:space="preserve"> Applications decided do not include withdrawn applications.</t>
    </r>
  </si>
  <si>
    <r>
      <t>5</t>
    </r>
    <r>
      <rPr>
        <sz val="9"/>
        <rFont val="Arial"/>
        <family val="2"/>
      </rPr>
      <t xml:space="preserve"> The number and per cent of applications approved is based on the number of decisions issued in the same time period.</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</si>
  <si>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</si>
  <si>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5</t>
    </r>
    <r>
      <rPr>
        <sz val="9"/>
        <rFont val="Arial"/>
        <family val="2"/>
      </rPr>
      <t xml:space="preserve"> Applications decided do not include withdrawn applications.</t>
    </r>
  </si>
  <si>
    <r>
      <t>Applications decided</t>
    </r>
    <r>
      <rPr>
        <b/>
        <vertAlign val="superscript"/>
        <sz val="9"/>
        <rFont val="Arial"/>
        <family val="2"/>
      </rPr>
      <t>5</t>
    </r>
  </si>
  <si>
    <r>
      <t>Applications approved</t>
    </r>
    <r>
      <rPr>
        <b/>
        <vertAlign val="superscript"/>
        <sz val="9"/>
        <rFont val="Arial"/>
        <family val="2"/>
      </rPr>
      <t>6</t>
    </r>
  </si>
  <si>
    <r>
      <t>Approval rate</t>
    </r>
    <r>
      <rPr>
        <b/>
        <vertAlign val="superscript"/>
        <sz val="9"/>
        <rFont val="Arial"/>
        <family val="2"/>
      </rPr>
      <t>6</t>
    </r>
  </si>
  <si>
    <r>
      <rPr>
        <b/>
        <sz val="9"/>
        <rFont val="Arial"/>
        <family val="2"/>
      </rPr>
      <t>6</t>
    </r>
    <r>
      <rPr>
        <sz val="9"/>
        <rFont val="Arial"/>
        <family val="2"/>
      </rPr>
      <t xml:space="preserve"> The number and per cent of applications approved is based on the number of decisions issued in the same time period.</t>
    </r>
  </si>
  <si>
    <r>
      <rPr>
        <b/>
        <sz val="9"/>
        <rFont val="Arial"/>
        <family val="2"/>
      </rPr>
      <t>7</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</si>
  <si>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All Councils</t>
    </r>
    <r>
      <rPr>
        <b/>
        <vertAlign val="superscript"/>
        <sz val="9"/>
        <rFont val="Arial"/>
        <family val="2"/>
      </rPr>
      <t>6</t>
    </r>
  </si>
  <si>
    <t>(Go to Charts)</t>
  </si>
  <si>
    <t>(Go to TPOs)</t>
  </si>
  <si>
    <t>Table 4.2 - Local Development applications received, decided, withdrawn and average processing times by Council</t>
  </si>
  <si>
    <t>Rural - countryside</t>
  </si>
  <si>
    <t>New single dwellings</t>
  </si>
  <si>
    <t>Replacement single dwellings</t>
  </si>
  <si>
    <t>Domestic alterations &amp; extensions</t>
  </si>
  <si>
    <t>Applications Received</t>
  </si>
  <si>
    <t>Applications Decided</t>
  </si>
  <si>
    <t>Urban housing developments</t>
  </si>
  <si>
    <t>Urban other</t>
  </si>
  <si>
    <t>Rural housing developments</t>
  </si>
  <si>
    <t>Rural other</t>
  </si>
  <si>
    <t>"r"</t>
  </si>
  <si>
    <t>Table 6.1 - Enforcement cases trend</t>
  </si>
  <si>
    <r>
      <rPr>
        <b/>
        <sz val="9"/>
        <rFont val="Arial"/>
        <family val="2"/>
      </rPr>
      <t xml:space="preserve">1 </t>
    </r>
    <r>
      <rPr>
        <sz val="9"/>
        <rFont val="Arial"/>
        <family val="2"/>
      </rPr>
      <t>Numbers of applications refer to all of Northern Ireland, including Departmental applications.</t>
    </r>
  </si>
  <si>
    <t>See User Guidance for additional detail on Geographical Classification</t>
  </si>
  <si>
    <t>2017/18</t>
  </si>
  <si>
    <r>
      <rPr>
        <b/>
        <sz val="9"/>
        <rFont val="Arial"/>
        <family val="2"/>
      </rPr>
      <t xml:space="preserve">1 </t>
    </r>
    <r>
      <rPr>
        <sz val="9"/>
        <rFont val="Arial"/>
        <family val="2"/>
      </rPr>
      <t xml:space="preserve">Additional activity details the "non-application" workload of the Authorities, and includes Discharge of conditions, Certificates of Lawfulness (Proposed &amp; Existing), Tree Preservation Orders (TPOs)/Consents to Fell Trees in Conservation Area,  Pre-Application Discussions (PADs), Proposals of Application Notice (PANs) and Non Material Change.  For both PADs and PANs, only the received cases have been included in the table as it is not considered appropriate to report on decided/withdrawn cases or processing times for these types of activity.  </t>
    </r>
  </si>
  <si>
    <t>Table 1.5 - Planning applications received and decided by Parliamentary Constituency</t>
  </si>
  <si>
    <t>2018/19</t>
  </si>
  <si>
    <t>2019/20</t>
  </si>
  <si>
    <t>2020/21</t>
  </si>
  <si>
    <t>check</t>
  </si>
  <si>
    <t>All councils</t>
  </si>
  <si>
    <t>Rounding</t>
  </si>
  <si>
    <t>Percentages and processing times presented in the tables have been rounded to one decimal place. Change calculations have been undertaken on the basis of unrounded numbers, which will, in some instances, give rise to apparent discrepancies.</t>
  </si>
  <si>
    <t>Belfast</t>
  </si>
  <si>
    <t>Figures have been revised from those published in previous annual publication</t>
  </si>
  <si>
    <t>"-": Where no decisions/withdrawals have been made, approval rates/average processing times cannot be calculated and "-" has been inserted.</t>
  </si>
  <si>
    <t>&lt; 6 months</t>
  </si>
  <si>
    <t>6 - 12 months</t>
  </si>
  <si>
    <t>These include: agricultural buildings or structures for the storage of slurry and/or manure; agricultural glasshouses, stables and livery yards; and infilling of land for agricultural purposes.</t>
  </si>
  <si>
    <t xml:space="preserve">These include: food supermarkets and superstores; non-food retailing; major retail developments exceeding 1000 sq. m; alterations, extensions and improvements to buildings used for retailing; retail warehouses; clubs; post offices; factory outlets; petrol stations; offices; purpose built office developments; restaurants; car parking; and motor vehicle display, hire, repair or sale. </t>
  </si>
  <si>
    <t>These include: police stations; coastguard stations; civic amenity sites; recycling centres; schools and colleges; hospitals; clinics; other medical establishments including surgeries and dental practices; and ‘hard infrastructure’ facilities such as roads, water mains, water treatment works, trunk sewers, waste water treatment works and natural gas pipelines. This also includes: recreational facilities, including indoor and outdoor sports facilities, and swimming pools; and renewable energy applications, including wind turbines, wind farms, solar panels, biomass burners, hydroelectric schemes etc. Note that this category also includes non-public sector applications related to the above topics.</t>
  </si>
  <si>
    <t xml:space="preserve">These include: factories; warehousing; light and general industrial floor space; quarries; sand and gravel extraction; and fuel depots.  </t>
  </si>
  <si>
    <t>These include applications for mixed development, incorporating a number of development types such as residential, retailing, offices, community and leisure.</t>
  </si>
  <si>
    <t xml:space="preserve">These include: housing developments (incorporating a mixture of house types and apartments); purpose built apartment developments; sheltered housing schemes; single dwellings including dwellings on farms; holiday chalets; caravans and mobile homes; alteration, extension or improvement of existing dwellings; residential homes or nursing homes; and hotels or motels. </t>
  </si>
  <si>
    <t xml:space="preserve">These include applications for a change in the use of land or buildings, including changes to residential, retailing, offices, community or leisure uses.  </t>
  </si>
  <si>
    <t>The application types referred to in Excel Table 5.6 are defined below.</t>
  </si>
  <si>
    <r>
      <t>Average processing time (wks)</t>
    </r>
    <r>
      <rPr>
        <b/>
        <u/>
        <vertAlign val="superscript"/>
        <sz val="9"/>
        <rFont val="Arial"/>
        <family val="2"/>
      </rPr>
      <t>7</t>
    </r>
  </si>
  <si>
    <r>
      <t xml:space="preserve">1 </t>
    </r>
    <r>
      <rPr>
        <sz val="9"/>
        <rFont val="Arial"/>
        <family val="2"/>
      </rPr>
      <t>Major Developments have important economic, social and environmental implications.  The majority of major applications are multiple housing, commercial and government and civic types of development.</t>
    </r>
  </si>
  <si>
    <r>
      <rPr>
        <b/>
        <sz val="9"/>
        <rFont val="Arial"/>
        <family val="2"/>
      </rPr>
      <t>1</t>
    </r>
    <r>
      <rPr>
        <sz val="9"/>
        <rFont val="Arial"/>
        <family val="2"/>
      </rPr>
      <t xml:space="preserve"> Major Developments have important economic, social and environmental implications.  The majority of major applications are multiple housing, commercial and government and civic types of development.</t>
    </r>
  </si>
  <si>
    <t>Apr-Jun 2019</t>
  </si>
  <si>
    <t>Jul-Sep 2019</t>
  </si>
  <si>
    <t>Oct-Dec 2019</t>
  </si>
  <si>
    <t>Jan-Mar 2020</t>
  </si>
  <si>
    <r>
      <t>Applications received</t>
    </r>
    <r>
      <rPr>
        <b/>
        <vertAlign val="superscript"/>
        <sz val="9"/>
        <rFont val="Arial"/>
        <family val="2"/>
      </rPr>
      <t>4</t>
    </r>
  </si>
  <si>
    <r>
      <t>Average processing time (wks)</t>
    </r>
    <r>
      <rPr>
        <b/>
        <vertAlign val="superscript"/>
        <sz val="9"/>
        <rFont val="Arial"/>
        <family val="2"/>
      </rPr>
      <t>7,8</t>
    </r>
  </si>
  <si>
    <r>
      <t>Other</t>
    </r>
    <r>
      <rPr>
        <b/>
        <vertAlign val="superscript"/>
        <sz val="9"/>
        <rFont val="Arial"/>
        <family val="2"/>
      </rPr>
      <t>5</t>
    </r>
  </si>
  <si>
    <r>
      <t>All Decided</t>
    </r>
    <r>
      <rPr>
        <b/>
        <vertAlign val="superscript"/>
        <sz val="9"/>
        <rFont val="Arial"/>
        <family val="2"/>
      </rPr>
      <t>4</t>
    </r>
  </si>
  <si>
    <r>
      <rPr>
        <b/>
        <sz val="9"/>
        <rFont val="Arial"/>
        <family val="2"/>
      </rPr>
      <t>2</t>
    </r>
    <r>
      <rPr>
        <sz val="9"/>
        <rFont val="Arial"/>
        <family val="2"/>
      </rPr>
      <t xml:space="preserve"> Refers to the number of cases during the period where it has been decided to initiate court action, i.e. send to the solicitor.</t>
    </r>
  </si>
  <si>
    <r>
      <rPr>
        <b/>
        <sz val="9"/>
        <rFont val="Arial"/>
        <family val="2"/>
      </rPr>
      <t>3</t>
    </r>
    <r>
      <rPr>
        <sz val="9"/>
        <rFont val="Arial"/>
        <family val="2"/>
      </rPr>
      <t xml:space="preserve"> The number of convictions in each time period is not a sub-set of the number of prosecution cases initiated in that period. Court action can take some time from the point at which a case is initiated to the date at which an outcome is reached.</t>
    </r>
  </si>
  <si>
    <r>
      <t>Prosecutions</t>
    </r>
    <r>
      <rPr>
        <b/>
        <vertAlign val="superscript"/>
        <sz val="9"/>
        <rFont val="Arial"/>
        <family val="2"/>
      </rPr>
      <t>2</t>
    </r>
  </si>
  <si>
    <r>
      <t>Convictions</t>
    </r>
    <r>
      <rPr>
        <b/>
        <vertAlign val="superscript"/>
        <sz val="9"/>
        <rFont val="Arial"/>
        <family val="2"/>
      </rPr>
      <t>3</t>
    </r>
  </si>
  <si>
    <r>
      <rPr>
        <b/>
        <sz val="9"/>
        <rFont val="Arial"/>
        <family val="2"/>
      </rPr>
      <t>4</t>
    </r>
    <r>
      <rPr>
        <sz val="9"/>
        <rFont val="Arial"/>
        <family val="2"/>
      </rPr>
      <t xml:space="preserve"> All other types of applications are put into the “Other” category and the majority of these are made up of works to facilitate disabled persons, signs/advertisements and listed buildings.</t>
    </r>
  </si>
  <si>
    <t>Northern Ireland:</t>
  </si>
  <si>
    <t>Urban - settlements</t>
  </si>
  <si>
    <t>Rural - settlements</t>
  </si>
  <si>
    <r>
      <rPr>
        <b/>
        <sz val="9"/>
        <rFont val="Arial"/>
        <family val="2"/>
      </rPr>
      <t>1</t>
    </r>
    <r>
      <rPr>
        <sz val="9"/>
        <rFont val="Arial"/>
        <family val="2"/>
      </rPr>
      <t xml:space="preserve"> Residential applications include dwellings, housing developments, apartments, community and cultural buildings, hotels and guest houses, mobile homes and caravans, and domestic extensions/alterations.  </t>
    </r>
  </si>
  <si>
    <r>
      <rPr>
        <b/>
        <sz val="9"/>
        <rFont val="Arial"/>
        <family val="2"/>
      </rPr>
      <t xml:space="preserve">1 </t>
    </r>
    <r>
      <rPr>
        <sz val="9"/>
        <rFont val="Arial"/>
        <family val="2"/>
      </rPr>
      <t xml:space="preserve">Residential applications include dwellings, housing developments, apartments, community and cultural buildings, hotels and guest houses, mobile homes and caravans, and domestic extensions/alterations.  </t>
    </r>
  </si>
  <si>
    <r>
      <rPr>
        <b/>
        <sz val="9"/>
        <rFont val="Arial"/>
        <family val="2"/>
      </rPr>
      <t xml:space="preserve">1 </t>
    </r>
    <r>
      <rPr>
        <sz val="9"/>
        <rFont val="Arial"/>
        <family val="2"/>
      </rPr>
      <t>This table excludes Departmental applications. When the Department calls in an application that application will be excluded from the live count presented in this table for all quarters in the same financial year.</t>
    </r>
  </si>
  <si>
    <t xml:space="preserve">% of cases processed within 15 wks </t>
  </si>
  <si>
    <t>X</t>
  </si>
  <si>
    <t>Y</t>
  </si>
  <si>
    <t>Table 5.5 - Residential applications received and decided in urban and rural areas by housing type</t>
  </si>
  <si>
    <t>Note: Some approved wind energy applications are in close proximity to each other and may not be individually identifiable on the map.</t>
  </si>
  <si>
    <t>Quality assurance of administrative data sources</t>
  </si>
  <si>
    <t>Background quality report</t>
  </si>
  <si>
    <t>New Northern Ireland regional planning IT system</t>
  </si>
  <si>
    <t>Uses of the data</t>
  </si>
  <si>
    <t>User engagement</t>
  </si>
  <si>
    <t>Information and statistics for England, Scotland, Wales and the Republic of Ireland, as well as other relevant NISRA statistics, can be found at the following links:</t>
  </si>
  <si>
    <t>OpenDataNI</t>
  </si>
  <si>
    <t xml:space="preserve">Users are encouraged to provide feedback on how these statistics are used and how well they meet user needs. Comments on any issues relating to this statistical release are welcomed and encouraged. Feedback can be provided through an ongoing customer survey, available at:
</t>
  </si>
  <si>
    <t>NINIS</t>
  </si>
  <si>
    <t xml:space="preserve">An email alert is sent after each Northern Ireland Planning Statistics publication to readers who wish to be informed of new / updated planning statistics. To sign up for this free service, please email: </t>
  </si>
  <si>
    <t>ASRB@nisra.gov.uk</t>
  </si>
  <si>
    <t>Pre-release access</t>
  </si>
  <si>
    <t>Details of persons who receive pre-release access to this statistical release up to 24 hours prior to publication can be found at:</t>
  </si>
  <si>
    <t>Alternatively users can email ASRB directly at:</t>
  </si>
  <si>
    <t>The data in this statistical release are used by a wide variety of users for a range of purposes. For example, the Department for Infrastructure uses the information to inform policy and monitor performance in relation to planning in Northern Ireland, as required in legislation. Local councils use the information for policy briefing and development, and to monitor performance. The data are also used to ensure democratic accountability in answers to Northern Ireland Assembly Questions, ministerial correspondence, Freedom of Information Act cases and queries from the public.</t>
  </si>
  <si>
    <t>(Go to Quarterly chart)</t>
  </si>
  <si>
    <r>
      <t>Average Processing Time (wks)</t>
    </r>
    <r>
      <rPr>
        <b/>
        <vertAlign val="superscript"/>
        <sz val="9"/>
        <rFont val="Arial"/>
        <family val="2"/>
      </rPr>
      <t>5</t>
    </r>
  </si>
  <si>
    <r>
      <rPr>
        <b/>
        <sz val="9"/>
        <rFont val="Arial"/>
        <family val="2"/>
      </rPr>
      <t xml:space="preserve">4 </t>
    </r>
    <r>
      <rPr>
        <sz val="9"/>
        <rFont val="Arial"/>
        <family val="2"/>
      </rPr>
      <t>The number and per cent of applications approved is based on the number of decisions issued in the same time period.</t>
    </r>
  </si>
  <si>
    <t>Cases opened</t>
  </si>
  <si>
    <t>Cases closed</t>
  </si>
  <si>
    <r>
      <rPr>
        <b/>
        <sz val="9"/>
        <rFont val="Arial"/>
        <family val="2"/>
      </rPr>
      <t>4</t>
    </r>
    <r>
      <rPr>
        <sz val="9"/>
        <rFont val="Arial"/>
        <family val="2"/>
      </rPr>
      <t xml:space="preserve"> The number and per cent of applications approved is based on the number of decisions issued in the same time period.</t>
    </r>
  </si>
  <si>
    <r>
      <t>Other</t>
    </r>
    <r>
      <rPr>
        <b/>
        <vertAlign val="superscript"/>
        <sz val="9"/>
        <rFont val="Arial"/>
        <family val="2"/>
      </rPr>
      <t>6</t>
    </r>
  </si>
  <si>
    <t>Position at 31 March 2020</t>
  </si>
  <si>
    <t>Position at 31 December 2019</t>
  </si>
  <si>
    <t>Position at 31 March 2015</t>
  </si>
  <si>
    <t>A new classification hierarchy of development for planning applications came into effect on 1 April 2014, on an administrative basis, with the introduction of the following new categories – regionally significant, major and local development.  The hierarchy was subsequently placed on a statutory basis in line with the transfer of planning functions to the new district councils on 1 April 2015. It should be noted that there are some differences between the initial administrative hierarchy classifications in place from 1 April 2014 and the final classifications set out in the Planning (Development Management) Regulations (Northern Ireland) 2015 (S.R.2015 No.71). Data and analysis based on this new hierarchy is available from 1 April 2015.</t>
  </si>
  <si>
    <r>
      <rPr>
        <b/>
        <sz val="9"/>
        <rFont val="Arial"/>
        <family val="2"/>
      </rPr>
      <t>1</t>
    </r>
    <r>
      <rPr>
        <sz val="9"/>
        <rFont val="Arial"/>
        <family val="2"/>
      </rPr>
      <t xml:space="preserve"> Legacy cases have been selected as those received earlier than 1 April 2015.</t>
    </r>
  </si>
  <si>
    <r>
      <rPr>
        <b/>
        <sz val="9"/>
        <rFont val="Arial"/>
        <family val="2"/>
      </rPr>
      <t>2</t>
    </r>
    <r>
      <rPr>
        <sz val="9"/>
        <rFont val="Arial"/>
        <family val="2"/>
      </rPr>
      <t xml:space="preserve"> Council received cases have been selected as those received on or after 1 April 2015.</t>
    </r>
  </si>
  <si>
    <t>Finalised annual data on planning applications and enforcements are also available on the Northern Ireland Neighbourhood Information Service, from 2002/03 (where applicable). These data can be found under the ‘People and Places’ theme on the NINIS website:</t>
  </si>
  <si>
    <t>Impact of the coronavirus (COVID-19) pandemic</t>
  </si>
  <si>
    <r>
      <rPr>
        <b/>
        <sz val="9"/>
        <rFont val="Arial"/>
        <family val="2"/>
      </rPr>
      <t xml:space="preserve">2 </t>
    </r>
    <r>
      <rPr>
        <sz val="9"/>
        <rFont val="Arial"/>
        <family val="2"/>
      </rPr>
      <t>For this table, the length of time in the system is recorded from the date the applications were originally made valid. Where an application has yet to be made valid, the date received is used to calculate length of time in the system.</t>
    </r>
  </si>
  <si>
    <r>
      <t>Table 1.1 - Planning applications received and decided trend</t>
    </r>
    <r>
      <rPr>
        <b/>
        <vertAlign val="superscript"/>
        <sz val="11"/>
        <color rgb="FF2B4171"/>
        <rFont val="Arial"/>
        <family val="2"/>
      </rPr>
      <t>1,2</t>
    </r>
  </si>
  <si>
    <r>
      <rPr>
        <b/>
        <sz val="9"/>
        <rFont val="Arial"/>
        <family val="2"/>
      </rPr>
      <t xml:space="preserve">5 </t>
    </r>
    <r>
      <rPr>
        <sz val="9"/>
        <rFont val="Arial"/>
        <family val="2"/>
      </rPr>
      <t>Applications decided do not include withdrawn applications.</t>
    </r>
  </si>
  <si>
    <r>
      <t>Mid year pop. estimate (NISRA)</t>
    </r>
    <r>
      <rPr>
        <b/>
        <vertAlign val="superscript"/>
        <sz val="9"/>
        <rFont val="Arial"/>
        <family val="2"/>
      </rPr>
      <t>4</t>
    </r>
  </si>
  <si>
    <r>
      <t>Mid year estimate per 10,000 pop.</t>
    </r>
    <r>
      <rPr>
        <b/>
        <vertAlign val="superscript"/>
        <sz val="9"/>
        <rFont val="Arial"/>
        <family val="2"/>
      </rPr>
      <t>4</t>
    </r>
  </si>
  <si>
    <r>
      <t>Applications received per 10,000 pop.</t>
    </r>
    <r>
      <rPr>
        <b/>
        <vertAlign val="superscript"/>
        <sz val="9"/>
        <rFont val="Arial"/>
        <family val="2"/>
      </rPr>
      <t>4</t>
    </r>
  </si>
  <si>
    <r>
      <rPr>
        <b/>
        <sz val="9"/>
        <rFont val="Arial"/>
        <family val="2"/>
      </rPr>
      <t>4</t>
    </r>
    <r>
      <rPr>
        <sz val="9"/>
        <rFont val="Arial"/>
        <family val="2"/>
      </rPr>
      <t xml:space="preserve"> Population figures are based on NISRA Mid Year Estimates, and due to the timing of this data being published each year, the population figures for each financial year are based on the Mid Year Estimates of the previous year, e.g. for 2020/21, 2019 Mid Year Estimates have been used.</t>
    </r>
  </si>
  <si>
    <r>
      <rPr>
        <b/>
        <sz val="9"/>
        <rFont val="Arial"/>
        <family val="2"/>
      </rPr>
      <t xml:space="preserve">2 </t>
    </r>
    <r>
      <rPr>
        <sz val="9"/>
        <rFont val="Arial"/>
        <family val="2"/>
      </rPr>
      <t>Quarterly estimates for 2020/21 are provisional and will be subject to revision.</t>
    </r>
  </si>
  <si>
    <t>Apr-Jun 2020</t>
  </si>
  <si>
    <t>Jul-Sep 2020</t>
  </si>
  <si>
    <t>Oct-Dec 2020</t>
  </si>
  <si>
    <t>Jan-Mar 2021</t>
  </si>
  <si>
    <r>
      <t>Table 1.2 - Planning applications received and decided by Authority</t>
    </r>
    <r>
      <rPr>
        <b/>
        <vertAlign val="superscript"/>
        <sz val="11"/>
        <color rgb="FF2B4171"/>
        <rFont val="Arial"/>
        <family val="2"/>
      </rPr>
      <t>1</t>
    </r>
  </si>
  <si>
    <r>
      <t xml:space="preserve">6 </t>
    </r>
    <r>
      <rPr>
        <sz val="9"/>
        <rFont val="Arial"/>
        <family val="2"/>
      </rPr>
      <t>Called-in applications received by the Department are reported in the quarter they were originally received by the councils and not the date the Department called them in. These applications, although received by a council, are reported in Strategic Planning Division as this is the Planning Authority recorded on the Portal.</t>
    </r>
  </si>
  <si>
    <r>
      <rPr>
        <b/>
        <sz val="9"/>
        <rFont val="Arial"/>
        <family val="2"/>
      </rPr>
      <t>5</t>
    </r>
    <r>
      <rPr>
        <sz val="9"/>
        <rFont val="Arial"/>
        <family val="2"/>
      </rPr>
      <t xml:space="preserve"> Population figures are based on NISRA Mid Year Estimates, and due to the timing of this data being published each year, the population figures for each financial year are based on the Mid Year Estimates of the previous year, e.g. for 2020/21, 2019 Mid Year Estimates have been used.</t>
    </r>
  </si>
  <si>
    <r>
      <rPr>
        <b/>
        <sz val="9"/>
        <rFont val="Arial"/>
        <family val="2"/>
      </rPr>
      <t>1</t>
    </r>
    <r>
      <rPr>
        <sz val="9"/>
        <rFont val="Arial"/>
        <family val="2"/>
      </rPr>
      <t xml:space="preserve"> Quarterly estimates for 2020/21 are provisional and will be subject to revision.</t>
    </r>
  </si>
  <si>
    <r>
      <t>Strategic Planning Division</t>
    </r>
    <r>
      <rPr>
        <b/>
        <vertAlign val="superscript"/>
        <sz val="9"/>
        <rFont val="Arial"/>
        <family val="2"/>
      </rPr>
      <t>6</t>
    </r>
  </si>
  <si>
    <t>Year to date</t>
  </si>
  <si>
    <r>
      <rPr>
        <b/>
        <sz val="9"/>
        <rFont val="Arial"/>
        <family val="2"/>
      </rPr>
      <t xml:space="preserve">2 </t>
    </r>
    <r>
      <rPr>
        <sz val="9"/>
        <rFont val="Arial"/>
        <family val="2"/>
      </rPr>
      <t>Numbers of live applications refer to all of Northern Ireland, including Departmental applications. The length of time in the system is recorded from the date the applications were originally made valid. Where an application has yet to be made valid, the date received is used to calculate length of time in the system.</t>
    </r>
  </si>
  <si>
    <r>
      <t xml:space="preserve">1 </t>
    </r>
    <r>
      <rPr>
        <sz val="9"/>
        <rFont val="Arial"/>
        <family val="2"/>
      </rPr>
      <t>Quarterly estimates for 2020/21 are provisional and will be subject to revision.</t>
    </r>
  </si>
  <si>
    <r>
      <t>All live applications</t>
    </r>
    <r>
      <rPr>
        <b/>
        <vertAlign val="superscript"/>
        <sz val="10"/>
        <rFont val="Arial"/>
        <family val="2"/>
      </rPr>
      <t>2</t>
    </r>
  </si>
  <si>
    <r>
      <t>Table 1.3 - Live applications trend</t>
    </r>
    <r>
      <rPr>
        <b/>
        <vertAlign val="superscript"/>
        <sz val="11"/>
        <color rgb="FF2B4171"/>
        <rFont val="Arial"/>
        <family val="2"/>
      </rPr>
      <t>1</t>
    </r>
  </si>
  <si>
    <r>
      <t>Table 1.4 - Live applications by Council</t>
    </r>
    <r>
      <rPr>
        <b/>
        <vertAlign val="superscript"/>
        <sz val="11"/>
        <color rgb="FF2B4171"/>
        <rFont val="Arial"/>
        <family val="2"/>
      </rPr>
      <t>1, 2, 3</t>
    </r>
  </si>
  <si>
    <r>
      <rPr>
        <b/>
        <sz val="9"/>
        <rFont val="Arial"/>
        <family val="2"/>
      </rPr>
      <t xml:space="preserve">3 </t>
    </r>
    <r>
      <rPr>
        <sz val="9"/>
        <rFont val="Arial"/>
        <family val="2"/>
      </rPr>
      <t>Quarterly estimates for 2020/21 are provisional and will be subject to revision.</t>
    </r>
  </si>
  <si>
    <t>Position at 30 June 2020</t>
  </si>
  <si>
    <r>
      <rPr>
        <b/>
        <sz val="9"/>
        <rFont val="Arial"/>
        <family val="2"/>
      </rPr>
      <t xml:space="preserve">6 </t>
    </r>
    <r>
      <rPr>
        <sz val="9"/>
        <rFont val="Arial"/>
        <family val="2"/>
      </rPr>
      <t>The number and per cent of applications approved is based on the number of decisions issued in the same time period.</t>
    </r>
  </si>
  <si>
    <r>
      <t>Table 1.5 - Planning applications received and decided by Parliamentary Constituency</t>
    </r>
    <r>
      <rPr>
        <b/>
        <vertAlign val="superscript"/>
        <sz val="11"/>
        <color rgb="FF2B4171"/>
        <rFont val="Arial"/>
        <family val="2"/>
      </rPr>
      <t>1, 2, 3</t>
    </r>
  </si>
  <si>
    <r>
      <t>Received</t>
    </r>
    <r>
      <rPr>
        <b/>
        <vertAlign val="superscript"/>
        <sz val="9"/>
        <rFont val="Arial"/>
        <family val="2"/>
      </rPr>
      <t>4</t>
    </r>
  </si>
  <si>
    <r>
      <t>All Decided</t>
    </r>
    <r>
      <rPr>
        <b/>
        <vertAlign val="superscript"/>
        <sz val="9"/>
        <rFont val="Arial"/>
        <family val="2"/>
      </rPr>
      <t>5</t>
    </r>
  </si>
  <si>
    <r>
      <t>Approved</t>
    </r>
    <r>
      <rPr>
        <b/>
        <vertAlign val="superscript"/>
        <sz val="9"/>
        <rFont val="Arial"/>
        <family val="2"/>
      </rPr>
      <t>6</t>
    </r>
  </si>
  <si>
    <r>
      <t>Approval Rate</t>
    </r>
    <r>
      <rPr>
        <b/>
        <vertAlign val="superscript"/>
        <sz val="9"/>
        <rFont val="Arial"/>
        <family val="2"/>
      </rPr>
      <t>6</t>
    </r>
  </si>
  <si>
    <r>
      <t xml:space="preserve">3 </t>
    </r>
    <r>
      <rPr>
        <sz val="9"/>
        <rFont val="Arial"/>
        <family val="2"/>
      </rPr>
      <t>Quarterly estimates for 2020/21 are provisional and will be subject to revision.</t>
    </r>
  </si>
  <si>
    <r>
      <t>Table 2.1 - Departmental applications received, decided, withdrawn and average processing times by development type</t>
    </r>
    <r>
      <rPr>
        <b/>
        <vertAlign val="superscript"/>
        <sz val="11"/>
        <color rgb="FF2B4171"/>
        <rFont val="Arial"/>
        <family val="2"/>
      </rPr>
      <t>1</t>
    </r>
  </si>
  <si>
    <r>
      <t>Regionally significant</t>
    </r>
    <r>
      <rPr>
        <b/>
        <vertAlign val="superscript"/>
        <sz val="9"/>
        <rFont val="Arial"/>
        <family val="2"/>
      </rPr>
      <t>6</t>
    </r>
  </si>
  <si>
    <r>
      <t>Retained Section 26 (former Article 31)</t>
    </r>
    <r>
      <rPr>
        <b/>
        <vertAlign val="superscript"/>
        <sz val="9"/>
        <rFont val="Arial"/>
        <family val="2"/>
      </rPr>
      <t>7</t>
    </r>
  </si>
  <si>
    <r>
      <t>Called-in</t>
    </r>
    <r>
      <rPr>
        <b/>
        <vertAlign val="superscript"/>
        <sz val="9"/>
        <rFont val="Arial"/>
        <family val="2"/>
      </rPr>
      <t>9</t>
    </r>
  </si>
  <si>
    <r>
      <t>Other</t>
    </r>
    <r>
      <rPr>
        <b/>
        <vertAlign val="superscript"/>
        <sz val="9"/>
        <rFont val="Arial"/>
        <family val="2"/>
      </rPr>
      <t>10</t>
    </r>
  </si>
  <si>
    <r>
      <t>5</t>
    </r>
    <r>
      <rPr>
        <sz val="9"/>
        <rFont val="Arial"/>
        <family val="2"/>
      </rPr>
      <t xml:space="preserve"> The time taken to process a decision/withdrawal is calculated from the date on which an application is deemed valid to the date on which the decision is issued or the application is withdrawn.  For 'called-in' applications the date the application is called in by the Department is used instead of the date the application is deemed valid.  The median is used for the average processing time as any extreme values have the potential to inflate the mean, leading to a result that may not be considered as "typical".</t>
    </r>
  </si>
  <si>
    <r>
      <rPr>
        <b/>
        <sz val="9"/>
        <rFont val="Arial"/>
        <family val="2"/>
      </rPr>
      <t>6</t>
    </r>
    <r>
      <rPr>
        <sz val="9"/>
        <rFont val="Arial"/>
        <family val="2"/>
      </rPr>
      <t xml:space="preserve"> Regionally significant developments (RSD) are similar to former Article 31 applications in that they will be determined by the Department.  These developments have a critical contribution to make to the economic and social success of Northern Ireland as a whole, or a substantial part of the region.</t>
    </r>
  </si>
  <si>
    <r>
      <rPr>
        <b/>
        <sz val="9"/>
        <rFont val="Arial"/>
        <family val="2"/>
      </rPr>
      <t>8</t>
    </r>
    <r>
      <rPr>
        <sz val="9"/>
        <rFont val="Arial"/>
        <family val="2"/>
      </rPr>
      <t xml:space="preserve"> Retained Section 29 (former non Article 31) applications are those being dealt with by the Department’s Strategic Planning Division and were retained for determination as if the Department had called them in under Section 29 of the Planning Act (NI) 2015.</t>
    </r>
  </si>
  <si>
    <r>
      <rPr>
        <b/>
        <sz val="9"/>
        <rFont val="Arial"/>
        <family val="2"/>
      </rPr>
      <t>9</t>
    </r>
    <r>
      <rPr>
        <sz val="9"/>
        <rFont val="Arial"/>
        <family val="2"/>
      </rPr>
      <t xml:space="preserve"> Called-in applications are those initially made to councils where the Minister/Department directs that these should fall to the Department for determination. In this table, the number of called-in applications received in a given quarter is based on the date the application was called-in. This may give rise to apparent discrepancies with the numbers received by the Strategic Planning Division as presented in Table 1.2.</t>
    </r>
  </si>
  <si>
    <r>
      <rPr>
        <b/>
        <sz val="9"/>
        <rFont val="Arial"/>
        <family val="2"/>
      </rPr>
      <t>10</t>
    </r>
    <r>
      <rPr>
        <sz val="9"/>
        <rFont val="Arial"/>
        <family val="2"/>
      </rPr>
      <t xml:space="preserve"> Other applications include Conservation Area Consents, Variation of Conditions and Reserved Matters applications for the Department.</t>
    </r>
  </si>
  <si>
    <r>
      <t>Retained Section 29 
(former non-A31)</t>
    </r>
    <r>
      <rPr>
        <b/>
        <vertAlign val="superscript"/>
        <sz val="9"/>
        <rFont val="Arial"/>
        <family val="2"/>
      </rPr>
      <t>8</t>
    </r>
  </si>
  <si>
    <r>
      <t>Table 2.2 - Live Departmental applications by development type</t>
    </r>
    <r>
      <rPr>
        <b/>
        <vertAlign val="superscript"/>
        <sz val="11"/>
        <color rgb="FF2B4171"/>
        <rFont val="Arial"/>
        <family val="2"/>
      </rPr>
      <t>1</t>
    </r>
  </si>
  <si>
    <r>
      <t>Regionally significant</t>
    </r>
    <r>
      <rPr>
        <b/>
        <vertAlign val="superscript"/>
        <sz val="9"/>
        <rFont val="Arial"/>
        <family val="2"/>
      </rPr>
      <t>2</t>
    </r>
  </si>
  <si>
    <r>
      <t>Retained Section 26 (former Article 31)</t>
    </r>
    <r>
      <rPr>
        <b/>
        <vertAlign val="superscript"/>
        <sz val="9"/>
        <rFont val="Arial"/>
        <family val="2"/>
      </rPr>
      <t>3</t>
    </r>
  </si>
  <si>
    <r>
      <t>Retained Section 29 
(former non-A31)</t>
    </r>
    <r>
      <rPr>
        <b/>
        <vertAlign val="superscript"/>
        <sz val="9"/>
        <rFont val="Arial"/>
        <family val="2"/>
      </rPr>
      <t>4</t>
    </r>
  </si>
  <si>
    <r>
      <t>Called-in</t>
    </r>
    <r>
      <rPr>
        <b/>
        <vertAlign val="superscript"/>
        <sz val="9"/>
        <rFont val="Arial"/>
        <family val="2"/>
      </rPr>
      <t>5</t>
    </r>
  </si>
  <si>
    <r>
      <rPr>
        <b/>
        <sz val="9"/>
        <rFont val="Arial"/>
        <family val="2"/>
      </rPr>
      <t>2</t>
    </r>
    <r>
      <rPr>
        <sz val="9"/>
        <rFont val="Arial"/>
        <family val="2"/>
      </rPr>
      <t xml:space="preserve"> Regionally significant developments (RSD) are similar to former Article 31 applications in that they will be determined by the Department.  These developments have a critical contribution to make to the economic and social success of Northern Ireland as a whole, or a substantial part of the region.</t>
    </r>
  </si>
  <si>
    <r>
      <rPr>
        <b/>
        <sz val="9"/>
        <rFont val="Arial"/>
        <family val="2"/>
      </rPr>
      <t>5</t>
    </r>
    <r>
      <rPr>
        <sz val="9"/>
        <rFont val="Arial"/>
        <family val="2"/>
      </rPr>
      <t xml:space="preserve"> Called-in applications are those initially made to councils where the Minister/Department directs that these should fall to the Department for determination. The time in system is recorded from the date the application was called in. This differs from the method used in Tables 1.3 and 1.4.</t>
    </r>
  </si>
  <si>
    <r>
      <rPr>
        <b/>
        <sz val="9"/>
        <rFont val="Arial"/>
        <family val="2"/>
      </rPr>
      <t>6</t>
    </r>
    <r>
      <rPr>
        <sz val="9"/>
        <rFont val="Arial"/>
        <family val="2"/>
      </rPr>
      <t xml:space="preserve"> Other applications include Conservation Area Consents, Variation of Conditions and Reserved Matters applications for the Department.</t>
    </r>
  </si>
  <si>
    <r>
      <t>1</t>
    </r>
    <r>
      <rPr>
        <sz val="9"/>
        <rFont val="Arial"/>
        <family val="2"/>
      </rPr>
      <t xml:space="preserve"> Quarterly estimates for 2020/21 are provisional and will be subject to revision.</t>
    </r>
  </si>
  <si>
    <r>
      <rPr>
        <b/>
        <sz val="9"/>
        <rFont val="Arial"/>
        <family val="2"/>
      </rPr>
      <t>5</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</si>
  <si>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6</t>
    </r>
    <r>
      <rPr>
        <sz val="9"/>
        <rFont val="Arial"/>
        <family val="2"/>
      </rPr>
      <t xml:space="preserve"> Applications decided do not include withdrawn applications.</t>
    </r>
  </si>
  <si>
    <r>
      <rPr>
        <b/>
        <sz val="9"/>
        <rFont val="Arial"/>
        <family val="2"/>
      </rPr>
      <t>7</t>
    </r>
    <r>
      <rPr>
        <sz val="9"/>
        <rFont val="Arial"/>
        <family val="2"/>
      </rPr>
      <t xml:space="preserve"> The number and per cent of applications approved is based on the number of decisions issued in the same time period.</t>
    </r>
  </si>
  <si>
    <r>
      <rPr>
        <b/>
        <sz val="9"/>
        <rFont val="Arial"/>
        <family val="2"/>
      </rPr>
      <t>8</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</si>
  <si>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rPr>
        <b/>
        <sz val="9"/>
        <rFont val="Arial"/>
        <family val="2"/>
      </rPr>
      <t>4</t>
    </r>
    <r>
      <rPr>
        <sz val="9"/>
        <rFont val="Arial"/>
        <family val="2"/>
      </rPr>
      <t xml:space="preserve"> Quarterly estimates for 2020/21 are provisional and will be subject to revision.</t>
    </r>
  </si>
  <si>
    <r>
      <t>Table 3.1 - Major Development</t>
    </r>
    <r>
      <rPr>
        <b/>
        <vertAlign val="superscript"/>
        <sz val="11"/>
        <color rgb="FF2B4171"/>
        <rFont val="Arial"/>
        <family val="2"/>
      </rPr>
      <t>1,2,3</t>
    </r>
    <r>
      <rPr>
        <b/>
        <sz val="11"/>
        <color rgb="FF2B4171"/>
        <rFont val="Arial"/>
        <family val="2"/>
      </rPr>
      <t xml:space="preserve"> applications received and decided trend</t>
    </r>
    <r>
      <rPr>
        <b/>
        <vertAlign val="superscript"/>
        <sz val="11"/>
        <color rgb="FF2B4171"/>
        <rFont val="Arial"/>
        <family val="2"/>
      </rPr>
      <t>4</t>
    </r>
  </si>
  <si>
    <r>
      <t>Applications received</t>
    </r>
    <r>
      <rPr>
        <b/>
        <vertAlign val="superscript"/>
        <sz val="9"/>
        <rFont val="Arial"/>
        <family val="2"/>
      </rPr>
      <t>5</t>
    </r>
  </si>
  <si>
    <r>
      <t>Applications decided</t>
    </r>
    <r>
      <rPr>
        <b/>
        <vertAlign val="superscript"/>
        <sz val="9"/>
        <rFont val="Arial"/>
        <family val="2"/>
      </rPr>
      <t>6</t>
    </r>
  </si>
  <si>
    <r>
      <t>Applications approved</t>
    </r>
    <r>
      <rPr>
        <b/>
        <vertAlign val="superscript"/>
        <sz val="9"/>
        <rFont val="Arial"/>
        <family val="2"/>
      </rPr>
      <t>7</t>
    </r>
  </si>
  <si>
    <r>
      <t>Approval rate</t>
    </r>
    <r>
      <rPr>
        <b/>
        <vertAlign val="superscript"/>
        <sz val="9"/>
        <rFont val="Arial"/>
        <family val="2"/>
      </rPr>
      <t>7</t>
    </r>
  </si>
  <si>
    <r>
      <t>Average processing time (wks)</t>
    </r>
    <r>
      <rPr>
        <b/>
        <vertAlign val="superscript"/>
        <sz val="9"/>
        <rFont val="Arial"/>
        <family val="2"/>
      </rPr>
      <t>8,9</t>
    </r>
  </si>
  <si>
    <r>
      <t>Table 3.2 - Major Development</t>
    </r>
    <r>
      <rPr>
        <b/>
        <vertAlign val="superscript"/>
        <sz val="11"/>
        <color rgb="FF2B4171"/>
        <rFont val="Arial"/>
        <family val="2"/>
      </rPr>
      <t>1,2</t>
    </r>
    <r>
      <rPr>
        <b/>
        <sz val="11"/>
        <color rgb="FF2B4171"/>
        <rFont val="Arial"/>
        <family val="2"/>
      </rPr>
      <t xml:space="preserve"> applications received, decided, withdrawn and average processing times by Council</t>
    </r>
    <r>
      <rPr>
        <b/>
        <vertAlign val="superscript"/>
        <sz val="11"/>
        <color rgb="FF2B4171"/>
        <rFont val="Arial"/>
        <family val="2"/>
      </rPr>
      <t>3</t>
    </r>
  </si>
  <si>
    <r>
      <t>5</t>
    </r>
    <r>
      <rPr>
        <sz val="9"/>
        <rFont val="Arial"/>
        <family val="2"/>
      </rPr>
      <t xml:space="preserve"> Applications decided do not include withdrawn applications.</t>
    </r>
  </si>
  <si>
    <r>
      <t>6</t>
    </r>
    <r>
      <rPr>
        <sz val="9"/>
        <rFont val="Arial"/>
        <family val="2"/>
      </rPr>
      <t xml:space="preserve"> The number and per cent of applications approved is based on the number of decisions issued in the same time period.</t>
    </r>
  </si>
  <si>
    <r>
      <rPr>
        <b/>
        <sz val="9"/>
        <rFont val="Arial"/>
        <family val="2"/>
      </rPr>
      <t>7</t>
    </r>
    <r>
      <rPr>
        <sz val="9"/>
        <rFont val="Arial"/>
        <family val="2"/>
      </rPr>
      <t xml:space="preserve"> This table excludes departmental applications which are included in the NI totals in Table 3.1.</t>
    </r>
  </si>
  <si>
    <r>
      <t>All Councils</t>
    </r>
    <r>
      <rPr>
        <b/>
        <vertAlign val="superscript"/>
        <sz val="9"/>
        <rFont val="Arial"/>
        <family val="2"/>
      </rPr>
      <t>7</t>
    </r>
  </si>
  <si>
    <r>
      <t>Average processing time (wks)</t>
    </r>
    <r>
      <rPr>
        <b/>
        <u/>
        <vertAlign val="superscript"/>
        <sz val="9"/>
        <rFont val="Arial"/>
        <family val="2"/>
      </rPr>
      <t>8</t>
    </r>
  </si>
  <si>
    <r>
      <rPr>
        <b/>
        <sz val="9"/>
        <rFont val="Arial"/>
        <family val="2"/>
      </rPr>
      <t>3</t>
    </r>
    <r>
      <rPr>
        <sz val="9"/>
        <rFont val="Arial"/>
        <family val="2"/>
      </rPr>
      <t xml:space="preserve"> Quarterly estimates for 2020/21 are provisional and will be subject to revision. </t>
    </r>
  </si>
  <si>
    <r>
      <t>Table 4.1 - Local Development</t>
    </r>
    <r>
      <rPr>
        <b/>
        <vertAlign val="superscript"/>
        <sz val="11"/>
        <color rgb="FF2B4171"/>
        <rFont val="Arial"/>
        <family val="2"/>
      </rPr>
      <t>1,2</t>
    </r>
    <r>
      <rPr>
        <b/>
        <sz val="11"/>
        <color rgb="FF2B4171"/>
        <rFont val="Arial"/>
        <family val="2"/>
      </rPr>
      <t xml:space="preserve"> applications received and decided trend</t>
    </r>
    <r>
      <rPr>
        <b/>
        <vertAlign val="superscript"/>
        <sz val="11"/>
        <color rgb="FF2B4171"/>
        <rFont val="Arial"/>
        <family val="2"/>
      </rPr>
      <t>3</t>
    </r>
  </si>
  <si>
    <r>
      <t>Table 4.2 - Local Development</t>
    </r>
    <r>
      <rPr>
        <b/>
        <vertAlign val="superscript"/>
        <sz val="11"/>
        <color rgb="FF2B4171"/>
        <rFont val="Arial"/>
        <family val="2"/>
      </rPr>
      <t>1</t>
    </r>
    <r>
      <rPr>
        <b/>
        <sz val="11"/>
        <color rgb="FF2B4171"/>
        <rFont val="Arial"/>
        <family val="2"/>
      </rPr>
      <t xml:space="preserve"> applications received, decided, withdrawn and average processing times by Council</t>
    </r>
    <r>
      <rPr>
        <b/>
        <vertAlign val="superscript"/>
        <sz val="11"/>
        <color rgb="FF2B4171"/>
        <rFont val="Arial"/>
        <family val="2"/>
      </rPr>
      <t>2</t>
    </r>
  </si>
  <si>
    <r>
      <rPr>
        <b/>
        <sz val="9"/>
        <rFont val="Arial"/>
        <family val="2"/>
      </rPr>
      <t>2</t>
    </r>
    <r>
      <rPr>
        <sz val="9"/>
        <rFont val="Arial"/>
        <family val="2"/>
      </rPr>
      <t xml:space="preserve"> Quarterly estimates for 2020/21 are provisional and will be subject to revision. </t>
    </r>
  </si>
  <si>
    <r>
      <rPr>
        <b/>
        <sz val="9"/>
        <rFont val="Arial"/>
        <family val="2"/>
      </rPr>
      <t>6</t>
    </r>
    <r>
      <rPr>
        <sz val="9"/>
        <rFont val="Arial"/>
        <family val="2"/>
      </rPr>
      <t xml:space="preserve"> This table excludes departmental applications which are included in the NI totals in Table 4.1.</t>
    </r>
  </si>
  <si>
    <r>
      <t>Table 5.1 - Applications received and decided by development type</t>
    </r>
    <r>
      <rPr>
        <b/>
        <vertAlign val="superscript"/>
        <sz val="11"/>
        <color rgb="FF2B4171"/>
        <rFont val="Arial"/>
        <family val="2"/>
      </rPr>
      <t>1</t>
    </r>
  </si>
  <si>
    <r>
      <t>Average Processing Time (wks)</t>
    </r>
    <r>
      <rPr>
        <b/>
        <vertAlign val="superscript"/>
        <sz val="9"/>
        <rFont val="Arial"/>
        <family val="2"/>
      </rPr>
      <t>6</t>
    </r>
  </si>
  <si>
    <r>
      <rPr>
        <b/>
        <sz val="9"/>
        <rFont val="Arial"/>
        <family val="2"/>
      </rPr>
      <t>1</t>
    </r>
    <r>
      <rPr>
        <sz val="9"/>
        <rFont val="Arial"/>
        <family val="2"/>
      </rPr>
      <t xml:space="preserve"> Quarterly estimates for 2020/21 are provisional and will be subject to revision. </t>
    </r>
  </si>
  <si>
    <r>
      <rPr>
        <b/>
        <sz val="9"/>
        <rFont val="Arial"/>
        <family val="2"/>
      </rPr>
      <t xml:space="preserve">2 </t>
    </r>
    <r>
      <rPr>
        <sz val="9"/>
        <rFont val="Arial"/>
        <family val="2"/>
      </rPr>
      <t>All applications received may not have had a decision issued within the same time period and applications decided may not have been received in the same time period.  Applications received also include applications which may be subsequently withdrawn.</t>
    </r>
  </si>
  <si>
    <r>
      <t xml:space="preserve">4 </t>
    </r>
    <r>
      <rPr>
        <sz val="9"/>
        <rFont val="Arial"/>
        <family val="2"/>
      </rPr>
      <t>The number and per cent of applications approved is based on the number of decisions issued in the same time period.</t>
    </r>
  </si>
  <si>
    <r>
      <rPr>
        <b/>
        <sz val="9"/>
        <rFont val="Arial"/>
        <family val="2"/>
      </rPr>
      <t>5</t>
    </r>
    <r>
      <rPr>
        <sz val="9"/>
        <rFont val="Arial"/>
        <family val="2"/>
      </rPr>
      <t xml:space="preserve"> All other types of applications are put into the “Other” category and the majority of these are made up of works to facilitate disabled persons, signs/advertisements and listed buildings.</t>
    </r>
  </si>
  <si>
    <r>
      <rPr>
        <b/>
        <sz val="9"/>
        <rFont val="Arial"/>
        <family val="2"/>
      </rPr>
      <t>3</t>
    </r>
    <r>
      <rPr>
        <sz val="9"/>
        <rFont val="Arial"/>
        <family val="2"/>
      </rPr>
      <t xml:space="preserve"> Quarterly estimates for 2020/21 are provisional and will be subject to revision.</t>
    </r>
  </si>
  <si>
    <r>
      <t>Table 5.3 - Residential</t>
    </r>
    <r>
      <rPr>
        <b/>
        <vertAlign val="superscript"/>
        <sz val="11"/>
        <color rgb="FF2B4171"/>
        <rFont val="Arial"/>
        <family val="2"/>
      </rPr>
      <t>1</t>
    </r>
    <r>
      <rPr>
        <b/>
        <sz val="11"/>
        <color rgb="FF2B4171"/>
        <rFont val="Arial"/>
        <family val="2"/>
      </rPr>
      <t xml:space="preserve"> applications received and decided trend</t>
    </r>
    <r>
      <rPr>
        <b/>
        <vertAlign val="superscript"/>
        <sz val="11"/>
        <color rgb="FF2B4171"/>
        <rFont val="Arial"/>
        <family val="2"/>
      </rPr>
      <t>2,3</t>
    </r>
  </si>
  <si>
    <r>
      <t>Table 5.4 - Residential</t>
    </r>
    <r>
      <rPr>
        <b/>
        <vertAlign val="superscript"/>
        <sz val="11"/>
        <color rgb="FF2B4171"/>
        <rFont val="Arial"/>
        <family val="2"/>
      </rPr>
      <t>1</t>
    </r>
    <r>
      <rPr>
        <b/>
        <sz val="11"/>
        <color rgb="FF2B4171"/>
        <rFont val="Arial"/>
        <family val="2"/>
      </rPr>
      <t xml:space="preserve"> applications received and decided by Authority</t>
    </r>
    <r>
      <rPr>
        <b/>
        <vertAlign val="superscript"/>
        <sz val="11"/>
        <color rgb="FF2B4171"/>
        <rFont val="Arial"/>
        <family val="2"/>
      </rPr>
      <t>2</t>
    </r>
  </si>
  <si>
    <r>
      <rPr>
        <b/>
        <sz val="9"/>
        <rFont val="Arial"/>
        <family val="2"/>
      </rPr>
      <t xml:space="preserve">2 </t>
    </r>
    <r>
      <rPr>
        <sz val="9"/>
        <rFont val="Arial"/>
        <family val="2"/>
      </rPr>
      <t>Quarterly estimates for 2020/21 are provisional and will be subject to revision</t>
    </r>
  </si>
  <si>
    <r>
      <rPr>
        <b/>
        <sz val="9"/>
        <rFont val="Arial"/>
        <family val="2"/>
      </rPr>
      <t>4</t>
    </r>
    <r>
      <rPr>
        <sz val="9"/>
        <rFont val="Arial"/>
        <family val="2"/>
      </rPr>
      <t xml:space="preserve"> Applications decided do not include withdrawn applications.</t>
    </r>
  </si>
  <si>
    <r>
      <rPr>
        <b/>
        <sz val="9"/>
        <rFont val="Arial"/>
        <family val="2"/>
      </rPr>
      <t xml:space="preserve">5 </t>
    </r>
    <r>
      <rPr>
        <sz val="9"/>
        <rFont val="Arial"/>
        <family val="2"/>
      </rPr>
      <t>The number and per cent of applications approved is based on the number of decisions issued in the same time period.</t>
    </r>
  </si>
  <si>
    <r>
      <rPr>
        <b/>
        <sz val="9"/>
        <rFont val="Arial"/>
        <family val="2"/>
      </rPr>
      <t>2</t>
    </r>
    <r>
      <rPr>
        <sz val="9"/>
        <rFont val="Arial"/>
        <family val="2"/>
      </rPr>
      <t xml:space="preserve"> Quarterly estimates for 2020/21 are provisional and will be subject to revision</t>
    </r>
  </si>
  <si>
    <r>
      <t xml:space="preserve">4 </t>
    </r>
    <r>
      <rPr>
        <sz val="9"/>
        <rFont val="Arial"/>
        <family val="2"/>
      </rPr>
      <t>Applications decided do not include withdrawn applications.</t>
    </r>
  </si>
  <si>
    <r>
      <rPr>
        <b/>
        <sz val="9"/>
        <rFont val="Arial"/>
        <family val="2"/>
      </rPr>
      <t xml:space="preserve">5 </t>
    </r>
    <r>
      <rPr>
        <sz val="9"/>
        <rFont val="Arial"/>
        <family val="2"/>
      </rPr>
      <t xml:space="preserve"> The number and per cent of applications approved is based on the number of decisions issued in the same time period.</t>
    </r>
  </si>
  <si>
    <r>
      <rPr>
        <b/>
        <sz val="9"/>
        <rFont val="Arial"/>
        <family val="2"/>
      </rPr>
      <t xml:space="preserve">6 </t>
    </r>
    <r>
      <rPr>
        <sz val="9"/>
        <rFont val="Arial"/>
        <family val="2"/>
      </rPr>
      <t>Housing developments also include apartments.</t>
    </r>
  </si>
  <si>
    <r>
      <rPr>
        <b/>
        <sz val="9"/>
        <rFont val="Arial"/>
        <family val="2"/>
      </rPr>
      <t>7</t>
    </r>
    <r>
      <rPr>
        <sz val="9"/>
        <rFont val="Arial"/>
        <family val="2"/>
      </rPr>
      <t xml:space="preserve"> Other includes temporary buildings, change of house types and hotels, motels and guest houses.</t>
    </r>
  </si>
  <si>
    <r>
      <t>Table 5.5 - Residential</t>
    </r>
    <r>
      <rPr>
        <b/>
        <vertAlign val="superscript"/>
        <sz val="11"/>
        <color rgb="FF2B4171"/>
        <rFont val="Arial"/>
        <family val="2"/>
      </rPr>
      <t>1</t>
    </r>
    <r>
      <rPr>
        <b/>
        <sz val="11"/>
        <color rgb="FF2B4171"/>
        <rFont val="Arial"/>
        <family val="2"/>
      </rPr>
      <t xml:space="preserve"> applications received and decided in urban and rural areas by housing type</t>
    </r>
    <r>
      <rPr>
        <b/>
        <vertAlign val="superscript"/>
        <sz val="11"/>
        <color rgb="FF2B4171"/>
        <rFont val="Arial"/>
        <family val="2"/>
      </rPr>
      <t>2</t>
    </r>
  </si>
  <si>
    <r>
      <t>Average Processing Time (wks)</t>
    </r>
    <r>
      <rPr>
        <b/>
        <vertAlign val="superscript"/>
        <sz val="9"/>
        <rFont val="Arial"/>
        <family val="2"/>
      </rPr>
      <t>8</t>
    </r>
  </si>
  <si>
    <r>
      <t>Housing develop-ments</t>
    </r>
    <r>
      <rPr>
        <b/>
        <vertAlign val="superscript"/>
        <sz val="8"/>
        <rFont val="Arial"/>
        <family val="2"/>
      </rPr>
      <t>6</t>
    </r>
  </si>
  <si>
    <r>
      <t>Other</t>
    </r>
    <r>
      <rPr>
        <b/>
        <vertAlign val="superscript"/>
        <sz val="8"/>
        <rFont val="Arial"/>
        <family val="2"/>
      </rPr>
      <t>7</t>
    </r>
  </si>
  <si>
    <r>
      <t>Table 5.6 - Applications received and decided by application type</t>
    </r>
    <r>
      <rPr>
        <b/>
        <vertAlign val="superscript"/>
        <sz val="11"/>
        <color rgb="FF2B4171"/>
        <rFont val="Arial"/>
        <family val="2"/>
      </rPr>
      <t>1</t>
    </r>
  </si>
  <si>
    <r>
      <t>Other Consents</t>
    </r>
    <r>
      <rPr>
        <b/>
        <vertAlign val="superscript"/>
        <sz val="9"/>
        <rFont val="Arial"/>
        <family val="2"/>
      </rPr>
      <t>5</t>
    </r>
  </si>
  <si>
    <r>
      <t>1</t>
    </r>
    <r>
      <rPr>
        <sz val="9"/>
        <rFont val="Arial"/>
        <family val="2"/>
      </rPr>
      <t xml:space="preserve"> Quarterly estimates for 2020/21 are provisional and will be subject to revision</t>
    </r>
  </si>
  <si>
    <r>
      <rPr>
        <b/>
        <sz val="9"/>
        <rFont val="Arial"/>
        <family val="2"/>
      </rPr>
      <t>5</t>
    </r>
    <r>
      <rPr>
        <sz val="9"/>
        <rFont val="Arial"/>
        <family val="2"/>
      </rPr>
      <t xml:space="preserve"> Other types of consent include Hazard Substance Consent and Conservation Area Consent.</t>
    </r>
  </si>
  <si>
    <r>
      <t>Table 6.1 Enforcement cases trend</t>
    </r>
    <r>
      <rPr>
        <b/>
        <vertAlign val="superscript"/>
        <sz val="11"/>
        <color rgb="FF2B4171"/>
        <rFont val="Arial"/>
        <family val="2"/>
      </rPr>
      <t>1</t>
    </r>
  </si>
  <si>
    <r>
      <rPr>
        <b/>
        <sz val="9"/>
        <rFont val="Arial"/>
        <family val="2"/>
      </rPr>
      <t>2</t>
    </r>
    <r>
      <rPr>
        <sz val="9"/>
        <rFont val="Arial"/>
        <family val="2"/>
      </rPr>
      <t xml:space="preserve"> An enforcement case is opened when there has been an alleged breach of planning control.</t>
    </r>
  </si>
  <si>
    <r>
      <rPr>
        <b/>
        <sz val="9"/>
        <rFont val="Arial"/>
        <family val="2"/>
      </rPr>
      <t>3</t>
    </r>
    <r>
      <rPr>
        <sz val="9"/>
        <rFont val="Arial"/>
        <family val="2"/>
      </rPr>
      <t xml:space="preserve"> Refers to the number of cases during the period where it has been decided to initiate court action, i.e. send to the solicitor.</t>
    </r>
  </si>
  <si>
    <r>
      <rPr>
        <b/>
        <sz val="9"/>
        <rFont val="Arial"/>
        <family val="2"/>
      </rPr>
      <t>4</t>
    </r>
    <r>
      <rPr>
        <sz val="9"/>
        <rFont val="Arial"/>
        <family val="2"/>
      </rPr>
      <t xml:space="preserve"> The number of convictions in each time period is not a sub-set of the number of prosecution cases initiated in that period. Court action can take some time from the point at which a case is initiated to the date at which an outcome is reached.</t>
    </r>
  </si>
  <si>
    <r>
      <t>Cases opened</t>
    </r>
    <r>
      <rPr>
        <b/>
        <vertAlign val="superscript"/>
        <sz val="9"/>
        <rFont val="Arial"/>
        <family val="2"/>
      </rPr>
      <t>2</t>
    </r>
  </si>
  <si>
    <r>
      <t>Prosecutions</t>
    </r>
    <r>
      <rPr>
        <b/>
        <vertAlign val="superscript"/>
        <sz val="9"/>
        <rFont val="Arial"/>
        <family val="2"/>
      </rPr>
      <t>3</t>
    </r>
  </si>
  <si>
    <r>
      <t>Convictions</t>
    </r>
    <r>
      <rPr>
        <b/>
        <vertAlign val="superscript"/>
        <sz val="9"/>
        <rFont val="Arial"/>
        <family val="2"/>
      </rPr>
      <t>4</t>
    </r>
  </si>
  <si>
    <r>
      <rPr>
        <b/>
        <sz val="9"/>
        <rFont val="Arial"/>
        <family val="2"/>
      </rPr>
      <t>2</t>
    </r>
    <r>
      <rPr>
        <sz val="9"/>
        <rFont val="Arial"/>
        <family val="2"/>
      </rPr>
      <t xml:space="preserve"> An enforcement case is opened when there has been an alleged breach of planning control. </t>
    </r>
  </si>
  <si>
    <r>
      <rPr>
        <b/>
        <sz val="9"/>
        <rFont val="Arial"/>
        <family val="2"/>
      </rPr>
      <t>3</t>
    </r>
    <r>
      <rPr>
        <sz val="9"/>
        <rFont val="Arial"/>
        <family val="2"/>
      </rPr>
      <t xml:space="preserve"> An enforcement case is concluded when one of the following occurs: a notice is issued; legal proceedings commence; a planning application is received; or the case is closed.  Please note that the number of cases closed is not a sub-set of the number of cases concluded in that period - cases that are concluded in any given period may not be closed until subsequent periods, and cases that are closed in any given period may have been concluded in a previous period.</t>
    </r>
  </si>
  <si>
    <r>
      <rPr>
        <b/>
        <sz val="9"/>
        <rFont val="Arial"/>
        <family val="2"/>
      </rPr>
      <t>4</t>
    </r>
    <r>
      <rPr>
        <sz val="9"/>
        <rFont val="Arial"/>
        <family val="2"/>
      </rPr>
      <t xml:space="preserve"> The time taken to conclude an enforcement case is calculated from the date on which the complaint is received to the earliest date of the following: a notice is issued; legal proceedings commence; a planning application is received; or the case is closed.</t>
    </r>
  </si>
  <si>
    <r>
      <t>Table 6.2 - Enforcement cases opened, closed, concluded and 70% conclusion times by Authority</t>
    </r>
    <r>
      <rPr>
        <b/>
        <vertAlign val="superscript"/>
        <sz val="11"/>
        <color rgb="FF2B4171"/>
        <rFont val="Arial"/>
        <family val="2"/>
      </rPr>
      <t>1</t>
    </r>
  </si>
  <si>
    <r>
      <t>Cases Opened</t>
    </r>
    <r>
      <rPr>
        <b/>
        <vertAlign val="superscript"/>
        <sz val="9"/>
        <rFont val="Arial"/>
        <family val="2"/>
      </rPr>
      <t>2</t>
    </r>
  </si>
  <si>
    <r>
      <t>Cases Concluded</t>
    </r>
    <r>
      <rPr>
        <b/>
        <vertAlign val="superscript"/>
        <sz val="9"/>
        <rFont val="Arial"/>
        <family val="2"/>
      </rPr>
      <t>3</t>
    </r>
  </si>
  <si>
    <r>
      <t>Conclusion  Times</t>
    </r>
    <r>
      <rPr>
        <b/>
        <vertAlign val="superscript"/>
        <sz val="9"/>
        <rFont val="Arial"/>
        <family val="2"/>
      </rPr>
      <t>4, 5</t>
    </r>
  </si>
  <si>
    <r>
      <t>Table 6.3 - Court action by Authority</t>
    </r>
    <r>
      <rPr>
        <b/>
        <vertAlign val="superscript"/>
        <sz val="11"/>
        <color rgb="FF2B4171"/>
        <rFont val="Arial"/>
        <family val="2"/>
      </rPr>
      <t>1</t>
    </r>
  </si>
  <si>
    <r>
      <t>Table 6.4 - Live enforcement cases trend</t>
    </r>
    <r>
      <rPr>
        <b/>
        <vertAlign val="superscript"/>
        <sz val="11"/>
        <color rgb="FF2B4171"/>
        <rFont val="Arial"/>
        <family val="2"/>
      </rPr>
      <t>1,2</t>
    </r>
  </si>
  <si>
    <r>
      <t xml:space="preserve">2 </t>
    </r>
    <r>
      <rPr>
        <sz val="9"/>
        <rFont val="Arial"/>
        <family val="2"/>
      </rPr>
      <t>Quarterly estimates for 2020/21 are provisional and will be subject to revision.</t>
    </r>
  </si>
  <si>
    <r>
      <t>Table 6.5 - Live enforcement cases by Authority</t>
    </r>
    <r>
      <rPr>
        <b/>
        <vertAlign val="superscript"/>
        <sz val="11"/>
        <color rgb="FF2B4171"/>
        <rFont val="Arial"/>
        <family val="2"/>
      </rPr>
      <t>1</t>
    </r>
  </si>
  <si>
    <r>
      <t>Table 7.1 - Renewable energy</t>
    </r>
    <r>
      <rPr>
        <b/>
        <vertAlign val="superscript"/>
        <sz val="11"/>
        <color rgb="FF2B4171"/>
        <rFont val="Arial"/>
        <family val="2"/>
      </rPr>
      <t>1</t>
    </r>
    <r>
      <rPr>
        <b/>
        <sz val="11"/>
        <color rgb="FF2B4171"/>
        <rFont val="Arial"/>
        <family val="2"/>
      </rPr>
      <t xml:space="preserve"> applications received and decided trend</t>
    </r>
    <r>
      <rPr>
        <b/>
        <vertAlign val="superscript"/>
        <sz val="11"/>
        <color rgb="FF2B4171"/>
        <rFont val="Arial"/>
        <family val="2"/>
      </rPr>
      <t>2</t>
    </r>
  </si>
  <si>
    <r>
      <rPr>
        <b/>
        <sz val="9"/>
        <rFont val="Arial"/>
        <family val="2"/>
      </rPr>
      <t>5</t>
    </r>
    <r>
      <rPr>
        <sz val="9"/>
        <rFont val="Arial"/>
        <family val="2"/>
      </rPr>
      <t xml:space="preserve"> The number and per cent of applications approved is based on the number of decisions issued in the same time period.</t>
    </r>
  </si>
  <si>
    <r>
      <t>Applications decided</t>
    </r>
    <r>
      <rPr>
        <b/>
        <vertAlign val="superscript"/>
        <sz val="9"/>
        <rFont val="Arial"/>
        <family val="2"/>
      </rPr>
      <t>4</t>
    </r>
  </si>
  <si>
    <r>
      <t>Applications approved</t>
    </r>
    <r>
      <rPr>
        <b/>
        <vertAlign val="superscript"/>
        <sz val="9"/>
        <rFont val="Arial"/>
        <family val="2"/>
      </rPr>
      <t>5</t>
    </r>
  </si>
  <si>
    <r>
      <t>Approval rate</t>
    </r>
    <r>
      <rPr>
        <b/>
        <vertAlign val="superscript"/>
        <sz val="9"/>
        <rFont val="Arial"/>
        <family val="2"/>
      </rPr>
      <t>5</t>
    </r>
  </si>
  <si>
    <r>
      <t>Table 7.2 - Renewable energy</t>
    </r>
    <r>
      <rPr>
        <b/>
        <vertAlign val="superscript"/>
        <sz val="11"/>
        <color rgb="FF2B4171"/>
        <rFont val="Arial"/>
        <family val="2"/>
      </rPr>
      <t>1</t>
    </r>
    <r>
      <rPr>
        <b/>
        <sz val="11"/>
        <color rgb="FF2B4171"/>
        <rFont val="Arial"/>
        <family val="2"/>
      </rPr>
      <t xml:space="preserve"> applications received, decided, withdrawn and average processing times by development type</t>
    </r>
    <r>
      <rPr>
        <b/>
        <vertAlign val="superscript"/>
        <sz val="11"/>
        <color rgb="FF2B4171"/>
        <rFont val="Arial"/>
        <family val="2"/>
      </rPr>
      <t>2</t>
    </r>
  </si>
  <si>
    <r>
      <t>Other</t>
    </r>
    <r>
      <rPr>
        <b/>
        <vertAlign val="superscript"/>
        <sz val="9"/>
        <rFont val="Arial"/>
        <family val="2"/>
      </rPr>
      <t>7</t>
    </r>
  </si>
  <si>
    <r>
      <rPr>
        <b/>
        <sz val="9"/>
        <rFont val="Arial"/>
        <family val="2"/>
      </rPr>
      <t xml:space="preserve">3 </t>
    </r>
    <r>
      <rPr>
        <sz val="9"/>
        <rFont val="Arial"/>
        <family val="2"/>
      </rPr>
      <t>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</si>
  <si>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7</t>
    </r>
    <r>
      <rPr>
        <vertAlign val="superscript"/>
        <sz val="9"/>
        <rFont val="Arial"/>
        <family val="2"/>
      </rPr>
      <t xml:space="preserve"> </t>
    </r>
    <r>
      <rPr>
        <sz val="9"/>
        <rFont val="Arial"/>
        <family val="2"/>
      </rPr>
      <t>Other includes, Landfill Gases, Waste Incineration and Heat Pumps.</t>
    </r>
  </si>
  <si>
    <r>
      <t>Table 7.3 - Renewable energy</t>
    </r>
    <r>
      <rPr>
        <b/>
        <vertAlign val="superscript"/>
        <sz val="11"/>
        <color rgb="FF2B4171"/>
        <rFont val="Arial"/>
        <family val="2"/>
      </rPr>
      <t>1</t>
    </r>
    <r>
      <rPr>
        <b/>
        <sz val="11"/>
        <color rgb="FF2B4171"/>
        <rFont val="Arial"/>
        <family val="2"/>
      </rPr>
      <t xml:space="preserve"> applications received, decided, withdrawn and average processing times by Authority</t>
    </r>
    <r>
      <rPr>
        <b/>
        <vertAlign val="superscript"/>
        <sz val="11"/>
        <color rgb="FF2B4171"/>
        <rFont val="Arial"/>
        <family val="2"/>
      </rPr>
      <t>2</t>
    </r>
  </si>
  <si>
    <r>
      <t>Average Processing Times (wks)</t>
    </r>
    <r>
      <rPr>
        <b/>
        <vertAlign val="superscript"/>
        <sz val="9"/>
        <rFont val="Arial"/>
        <family val="2"/>
      </rPr>
      <t>6</t>
    </r>
  </si>
  <si>
    <r>
      <t>Table 7.4 - Live renewable energy</t>
    </r>
    <r>
      <rPr>
        <b/>
        <vertAlign val="superscript"/>
        <sz val="11"/>
        <color rgb="FF2B4171"/>
        <rFont val="Arial"/>
        <family val="2"/>
      </rPr>
      <t>1</t>
    </r>
    <r>
      <rPr>
        <b/>
        <sz val="11"/>
        <color rgb="FF2B4171"/>
        <rFont val="Arial"/>
        <family val="2"/>
      </rPr>
      <t xml:space="preserve"> applications by development type</t>
    </r>
    <r>
      <rPr>
        <b/>
        <vertAlign val="superscript"/>
        <sz val="11"/>
        <color rgb="FF2B4171"/>
        <rFont val="Arial"/>
        <family val="2"/>
      </rPr>
      <t>2</t>
    </r>
  </si>
  <si>
    <r>
      <t>Other</t>
    </r>
    <r>
      <rPr>
        <b/>
        <vertAlign val="superscript"/>
        <sz val="9"/>
        <rFont val="Arial"/>
        <family val="2"/>
      </rPr>
      <t>3</t>
    </r>
  </si>
  <si>
    <r>
      <rPr>
        <b/>
        <sz val="9"/>
        <rFont val="Arial"/>
        <family val="2"/>
      </rPr>
      <t>3</t>
    </r>
    <r>
      <rPr>
        <vertAlign val="superscript"/>
        <sz val="9"/>
        <rFont val="Arial"/>
        <family val="2"/>
      </rPr>
      <t xml:space="preserve"> </t>
    </r>
    <r>
      <rPr>
        <sz val="9"/>
        <rFont val="Arial"/>
        <family val="2"/>
      </rPr>
      <t>Other includes, Landfill Gases, Waste Incineration and Heat Pumps.</t>
    </r>
  </si>
  <si>
    <r>
      <t>Table 8.1 - Live Legacy</t>
    </r>
    <r>
      <rPr>
        <b/>
        <vertAlign val="superscript"/>
        <sz val="11"/>
        <color rgb="FF2B4171"/>
        <rFont val="Arial"/>
        <family val="2"/>
      </rPr>
      <t>1</t>
    </r>
    <r>
      <rPr>
        <b/>
        <sz val="11"/>
        <color rgb="FF2B4171"/>
        <rFont val="Arial"/>
        <family val="2"/>
      </rPr>
      <t xml:space="preserve"> applications by Council</t>
    </r>
    <r>
      <rPr>
        <b/>
        <vertAlign val="superscript"/>
        <sz val="11"/>
        <color rgb="FF2B4171"/>
        <rFont val="Arial"/>
        <family val="2"/>
      </rPr>
      <t>2,3</t>
    </r>
  </si>
  <si>
    <r>
      <rPr>
        <b/>
        <sz val="9"/>
        <rFont val="Arial"/>
        <family val="2"/>
      </rPr>
      <t>3</t>
    </r>
    <r>
      <rPr>
        <sz val="9"/>
        <rFont val="Arial"/>
        <family val="2"/>
      </rPr>
      <t xml:space="preserve"> All cases received may not have had a decision issued within the same time period and cases decided may not have been received in the same time period.  Cases received also include applications which may be subsequently withdrawn.</t>
    </r>
  </si>
  <si>
    <r>
      <t>4</t>
    </r>
    <r>
      <rPr>
        <sz val="9"/>
        <rFont val="Arial"/>
        <family val="2"/>
      </rPr>
      <t xml:space="preserve"> Cases decided do not include withdrawn cases.</t>
    </r>
  </si>
  <si>
    <r>
      <t>5</t>
    </r>
    <r>
      <rPr>
        <sz val="9"/>
        <rFont val="Arial"/>
        <family val="2"/>
      </rPr>
      <t xml:space="preserve"> The number and per cent of cases approved is based on the number of decisions issued in the same time period.</t>
    </r>
  </si>
  <si>
    <r>
      <rPr>
        <b/>
        <sz val="9"/>
        <rFont val="Arial"/>
        <family val="2"/>
      </rPr>
      <t>6</t>
    </r>
    <r>
      <rPr>
        <sz val="9"/>
        <rFont val="Arial"/>
        <family val="2"/>
      </rPr>
      <t xml:space="preserve"> The time taken to process a decision/withdrawal is calculated from the date on which a case is deemed valid to the date on which the decision is issued or the case is withdrawn.  The median is used for the average processing time as any extreme values have the potential to inflate the mean, leading to a result that may not be considered as "typical".</t>
    </r>
  </si>
  <si>
    <r>
      <t>Table 9.1- Additional activity</t>
    </r>
    <r>
      <rPr>
        <b/>
        <vertAlign val="superscript"/>
        <sz val="11"/>
        <color rgb="FF2B4171"/>
        <rFont val="Arial"/>
        <family val="2"/>
      </rPr>
      <t>1</t>
    </r>
    <r>
      <rPr>
        <b/>
        <sz val="11"/>
        <color rgb="FF2B4171"/>
        <rFont val="Arial"/>
        <family val="2"/>
      </rPr>
      <t xml:space="preserve"> received, decided, withdrawn and average processing times by Authority</t>
    </r>
    <r>
      <rPr>
        <b/>
        <vertAlign val="superscript"/>
        <sz val="11"/>
        <color rgb="FF2B4171"/>
        <rFont val="Arial"/>
        <family val="2"/>
      </rPr>
      <t>2</t>
    </r>
  </si>
  <si>
    <t>Central Statistics Office provides a number of tables which present number of permissions granted, floor area and units. Region and County data is available in associated tables.</t>
  </si>
  <si>
    <t>DfC produce quarterly and annual compendium publications of housing statistics, as well as biannual homelessness statistics and an ongoing review of data included in these publications and their proposed changes. The Northern Ireland Housing Bulletin is a quarterly bulletin containing information on new housing starts and completions, homelessness, the House Price Index and new house sales and prices.</t>
  </si>
  <si>
    <t>The Department for Infrastructure is part of a cross-government working group, working to improve the trustworthiness, quality and value of housing and planning statistics across the UK. ASRB’s involvement in this group ensures continuous engagement with producers of similar and related statistics across the UK, ensuring opportunity for collaboration and improvement of this publication through understanding the wider UK picture. More information can be found at:</t>
  </si>
  <si>
    <t>It should be noted that in Section 2 of this report, processing times for ‘Called-In’ applications are calculated from the date the application was called in by the Department.  This method is only used in Section 2 of the report in order to show Departmental processing performance. All other processing times reported in the publication are based on the date the application is made valid.</t>
  </si>
  <si>
    <r>
      <t>Mid year estimate 2019 per 10,000</t>
    </r>
    <r>
      <rPr>
        <b/>
        <vertAlign val="superscript"/>
        <sz val="9"/>
        <rFont val="Arial"/>
        <family val="2"/>
      </rPr>
      <t>5</t>
    </r>
  </si>
  <si>
    <r>
      <t>Mid year pop. estimates 2019 (NISRA)</t>
    </r>
    <r>
      <rPr>
        <b/>
        <vertAlign val="superscript"/>
        <sz val="9"/>
        <rFont val="Arial"/>
        <family val="2"/>
      </rPr>
      <t>5</t>
    </r>
  </si>
  <si>
    <t>Notes on data source and quality</t>
  </si>
  <si>
    <t>Regionally significant / major / local development applications after 1 April 2014</t>
  </si>
  <si>
    <t>Enforcement activity</t>
  </si>
  <si>
    <t>Processing times</t>
  </si>
  <si>
    <t>Geographical classification</t>
  </si>
  <si>
    <t>Note on exclusions:</t>
  </si>
  <si>
    <t>Further information</t>
  </si>
  <si>
    <t>Cross-government working group on housing and planning</t>
  </si>
  <si>
    <t>Planning readership list</t>
  </si>
  <si>
    <t>The statistical categories referred to in Tables 5.1 and 5.2 are defined below.</t>
  </si>
  <si>
    <t>Government and civic</t>
  </si>
  <si>
    <t xml:space="preserve">Change of use </t>
  </si>
  <si>
    <t>Approval of reserved matters</t>
  </si>
  <si>
    <t>Consent to display an advertisement</t>
  </si>
  <si>
    <t>Land &amp; Property Services (LPS) receives information from Building Control in each council in Northern Ireland. This information contains the number of recorded new dwellings (houses and apartments) started and completed.</t>
  </si>
  <si>
    <t>Housing Bulletin, Department for Communities (DfC):</t>
  </si>
  <si>
    <t xml:space="preserve">Conservation area consent </t>
  </si>
  <si>
    <r>
      <t>Works that would entail the full or partial demolition of a non-listed building in a conservation area need conservation area consent. It should be noted that the requirement for conservation area consent</t>
    </r>
    <r>
      <rPr>
        <b/>
        <sz val="11"/>
        <color rgb="FF000000"/>
        <rFont val="Calibri"/>
        <family val="2"/>
      </rPr>
      <t xml:space="preserve"> </t>
    </r>
    <r>
      <rPr>
        <sz val="11"/>
        <color rgb="FF000000"/>
        <rFont val="Calibri"/>
        <family val="2"/>
      </rPr>
      <t>may be</t>
    </r>
    <r>
      <rPr>
        <b/>
        <sz val="11"/>
        <color rgb="FF000000"/>
        <rFont val="Calibri"/>
        <family val="2"/>
      </rPr>
      <t xml:space="preserve"> </t>
    </r>
    <r>
      <rPr>
        <sz val="11"/>
        <color rgb="FF000000"/>
        <rFont val="Calibri"/>
        <family val="2"/>
      </rPr>
      <t xml:space="preserve">in addition to any requirement for planning permission.  </t>
    </r>
  </si>
  <si>
    <t>Hazardous substances consent</t>
  </si>
  <si>
    <r>
      <t xml:space="preserve">The </t>
    </r>
    <r>
      <rPr>
        <sz val="11"/>
        <color rgb="FF000000"/>
        <rFont val="Calibri"/>
        <family val="2"/>
      </rPr>
      <t xml:space="preserve">Planning (Hazardous Substances) (No2) Regulations (Northern Ireland) 2015 </t>
    </r>
    <r>
      <rPr>
        <sz val="11"/>
        <rFont val="Calibri"/>
        <family val="2"/>
      </rPr>
      <t xml:space="preserve">are concerned with the storage and use of hazardous substances which could, in quantities at or above specified limits, present a risk.  </t>
    </r>
    <r>
      <rPr>
        <sz val="11"/>
        <color rgb="FF000000"/>
        <rFont val="Calibri"/>
        <family val="2"/>
      </rPr>
      <t xml:space="preserve">Hazardous substances consent </t>
    </r>
    <r>
      <rPr>
        <sz val="11"/>
        <rFont val="Calibri"/>
        <family val="2"/>
      </rPr>
      <t>ensures that hazardous substances can be kept or used in significant amounts only after the council or, as the case may be, the Department has had the opportunity to assess the degree of risk arising to persons in the surrounding area and to the environment.</t>
    </r>
  </si>
  <si>
    <t>The Scottish Government establishes overarching land use policies and principles in Scottish Planning Policy, which is applied spatially in the National Planning Framework for Scotland. In the four largest city regions in Scotland, Strategic Development Planning Authorities prepare strategic development plans which set out the vision for long term development and which should address important land use issues that cross local authority boundaries or involve strategic infrastructure. There are 34 planning authorities in Scotland, 32 local authorities and two national park authorities, who must deliver local development plans, in these plans they must identify sites for new development and set decision-making policies. Published planning statistics, which include data on planning performance and vacant and derelict land, are available at:</t>
  </si>
  <si>
    <t>The context for planning in Wales is established by Planning Policy Wales. There are 25 planning authorities in Wales and each must prepare a local development plan. These plans must conform to the national context and the plans must set out proposals and land use policies for the development of the area. Regional planning is a discretionary layer of the planning system, the Welsh Government has powers to identify “Strategic Planning Areas”, who have planning powers to produce strategic plan. Data on planning services performance are published on the Welsh Government website:</t>
  </si>
  <si>
    <t xml:space="preserve">Datasets accompanying the finalised Northern Ireland Planning Statistics annual reports are made available on the OpenDataNI website. These datasets contain information on received and decided planning applications during the year, as well as details of pending applications at the end of the financial year. Datasets, available from 2016/17, can be found at: </t>
  </si>
  <si>
    <t>Position at 30 September 2020</t>
  </si>
  <si>
    <t>Where no decisions/withdrawals have been made, approval rates/average processing times cannot be calculated "-" has been inserted.</t>
  </si>
  <si>
    <r>
      <t xml:space="preserve">4 </t>
    </r>
    <r>
      <rPr>
        <sz val="9"/>
        <rFont val="Arial"/>
        <family val="2"/>
      </rPr>
      <t>Estimates for 2020/21 are provisional and will be subject to revision.</t>
    </r>
  </si>
  <si>
    <r>
      <rPr>
        <b/>
        <sz val="9"/>
        <rFont val="Arial"/>
        <family val="2"/>
      </rPr>
      <t>3</t>
    </r>
    <r>
      <rPr>
        <sz val="9"/>
        <rFont val="Arial"/>
        <family val="2"/>
      </rPr>
      <t xml:space="preserve"> From 1 July 2015 pre-application community consultation became a pre-requisite to a major application. This means that major applications will not be accepted until they have gone through this minimum 12 week process and notice has been submitted to the council or Department. Note that from 1 May 2020, the requirement to hold a public event as part of the pre-application community consultation was temporarily removed for five months in response to the coronavirus pandemic. In October 2020 this was extended to 31 March 2021. </t>
    </r>
  </si>
  <si>
    <r>
      <rPr>
        <b/>
        <sz val="9"/>
        <rFont val="Arial"/>
        <family val="2"/>
      </rPr>
      <t>2</t>
    </r>
    <r>
      <rPr>
        <sz val="9"/>
        <rFont val="Arial"/>
        <family val="2"/>
      </rPr>
      <t xml:space="preserve"> From 1 July 2015 pre-application community consultation became a pre-requisite to a major application. This means that major applications will not be accepted until they have gone through this minimum 12 week process and notice has been submitted to the council or Department. Note that from 1 May 2020, the requirement to hold a public event as part of the pre-application community consultation was temporarily removed for five months in response to the coronavirus pandemic. In October 2020 this was extended to 31 March 2021. </t>
    </r>
  </si>
  <si>
    <r>
      <rPr>
        <b/>
        <sz val="9"/>
        <rFont val="Arial"/>
        <family val="2"/>
      </rPr>
      <t>9</t>
    </r>
    <r>
      <rPr>
        <sz val="9"/>
        <rFont val="Arial"/>
        <family val="2"/>
      </rPr>
      <t xml:space="preserve"> The average processing time excludes departmental applications as these are not subject to the statutory target.</t>
    </r>
  </si>
  <si>
    <r>
      <rPr>
        <b/>
        <sz val="9"/>
        <rFont val="Arial"/>
        <family val="2"/>
      </rPr>
      <t xml:space="preserve">8 </t>
    </r>
    <r>
      <rPr>
        <sz val="9"/>
        <rFont val="Arial"/>
        <family val="2"/>
      </rPr>
      <t>The average processing times excludes departmental applications as these are not subject to the statutory target.</t>
    </r>
  </si>
  <si>
    <t>See Definitions for additional detail on 'Development Type'</t>
  </si>
  <si>
    <t>NORTHERN IRELAND PLANNING STATISTICS</t>
  </si>
  <si>
    <r>
      <t xml:space="preserve">Theme: </t>
    </r>
    <r>
      <rPr>
        <sz val="14"/>
        <rFont val="Arial"/>
        <family val="2"/>
      </rPr>
      <t>People and Places</t>
    </r>
  </si>
  <si>
    <r>
      <t>Coverage:</t>
    </r>
    <r>
      <rPr>
        <sz val="14"/>
        <rFont val="Arial"/>
        <family val="2"/>
      </rPr>
      <t xml:space="preserve"> Northern Ireland</t>
    </r>
  </si>
  <si>
    <r>
      <t>Frequency</t>
    </r>
    <r>
      <rPr>
        <sz val="14"/>
        <rFont val="Arial"/>
        <family val="2"/>
      </rPr>
      <t>: Quarterly</t>
    </r>
  </si>
  <si>
    <t>Issued by:</t>
  </si>
  <si>
    <t>Analysis, Statistics &amp; Research Branch</t>
  </si>
  <si>
    <t>Department for Infrastructure</t>
  </si>
  <si>
    <t>Room 4-13c, Clarence Court</t>
  </si>
  <si>
    <t>10-18 Adelaide Street, Town Parks</t>
  </si>
  <si>
    <t>Belfast, BT2 8GB</t>
  </si>
  <si>
    <r>
      <t xml:space="preserve">Contact: </t>
    </r>
    <r>
      <rPr>
        <sz val="14"/>
        <rFont val="Arial"/>
        <family val="2"/>
      </rPr>
      <t>Paul Flynn</t>
    </r>
  </si>
  <si>
    <r>
      <t>Email:</t>
    </r>
    <r>
      <rPr>
        <sz val="12"/>
        <color rgb="FF000000"/>
        <rFont val="Arial"/>
        <family val="2"/>
      </rPr>
      <t/>
    </r>
  </si>
  <si>
    <t xml:space="preserve"> ASRB@nisra.gov.uk</t>
  </si>
  <si>
    <t xml:space="preserve">Internet link: </t>
  </si>
  <si>
    <t>DfI Planning Statistics</t>
  </si>
  <si>
    <t>You may re-use this information (excluding logos) free of charge in any format or medium, under the terms of the Open Government Licence v.3.</t>
  </si>
  <si>
    <t>Open Government Licence</t>
  </si>
  <si>
    <r>
      <t xml:space="preserve">Telephone: </t>
    </r>
    <r>
      <rPr>
        <sz val="12"/>
        <rFont val="Arial"/>
        <family val="2"/>
      </rPr>
      <t>028 9054 0046</t>
    </r>
  </si>
  <si>
    <t>National Statistics status</t>
  </si>
  <si>
    <t>National Statistics status means that our statistics meet the highest standards of trustworthiness, quality and public value.</t>
  </si>
  <si>
    <t>It is the Department for Infrastructure’s responsibility to maintain compliance with these standards</t>
  </si>
  <si>
    <t>The Northern Ireland Planning Statistics were designated as National Statistics in December 2020.</t>
  </si>
  <si>
    <t xml:space="preserve">This followed a full assessment of compliance with the Code of Practice for Statistics. </t>
  </si>
  <si>
    <t>As we want to engage with users of our statistics, we invite you to feedback your comments on this publication to:</t>
  </si>
  <si>
    <t>Northern Ireland Planning Statistics - QAAD report</t>
  </si>
  <si>
    <t>Northern Ireland Planning Statistics - background quality report</t>
  </si>
  <si>
    <t>NISRA guidance - urban/rural classification</t>
  </si>
  <si>
    <t>ASRB customer survey</t>
  </si>
  <si>
    <t>Northern Ireland planning statistics user survey 2019</t>
  </si>
  <si>
    <t>Planning applications statistics - England</t>
  </si>
  <si>
    <t>Planning statistics - Scotland</t>
  </si>
  <si>
    <t>Planning services performance - Wales</t>
  </si>
  <si>
    <t>Construction statistics - Republic of Ireland</t>
  </si>
  <si>
    <t>LPS New dwelling statistics</t>
  </si>
  <si>
    <t>DfC Housing statistics</t>
  </si>
  <si>
    <t>Housing, homelessness and planning statistics</t>
  </si>
  <si>
    <t>OpenDataNI - Northern Ireland planning statistics annual dataset</t>
  </si>
  <si>
    <t>ASRB Pre-release access lists</t>
  </si>
  <si>
    <t xml:space="preserve">·    case has been remedied or resolved (the breach may have been removed or amended accordingly); </t>
  </si>
  <si>
    <t>·    planning permission has been granted (so no breach has occurred);</t>
  </si>
  <si>
    <t xml:space="preserve">·    it would not be expedient to take further action; </t>
  </si>
  <si>
    <t>·    no breach has actually occurred;</t>
  </si>
  <si>
    <t xml:space="preserve">·    a notice is issued; </t>
  </si>
  <si>
    <t xml:space="preserve">·    legal proceedings commence; </t>
  </si>
  <si>
    <r>
      <t>The value at 70% is determined by sorting data from its lowest to highest values and then taking the data point at the 70</t>
    </r>
    <r>
      <rPr>
        <vertAlign val="superscript"/>
        <sz val="11"/>
        <color rgb="FF000000"/>
        <rFont val="Calibri"/>
        <family val="2"/>
        <scheme val="minor"/>
      </rPr>
      <t>th</t>
    </r>
    <r>
      <rPr>
        <sz val="11"/>
        <color rgb="FF000000"/>
        <rFont val="Calibri"/>
        <family val="2"/>
        <scheme val="minor"/>
      </rPr>
      <t xml:space="preserve"> percentile of the sequence.</t>
    </r>
  </si>
  <si>
    <r>
      <rPr>
        <sz val="11"/>
        <rFont val="Calibri"/>
        <family val="2"/>
        <scheme val="minor"/>
      </rPr>
      <t xml:space="preserve">The method of classifying the urban and rural marker has been updated to reflect the latest NISRA guidance using the 2015 Settlement limits.
</t>
    </r>
    <r>
      <rPr>
        <sz val="11"/>
        <color rgb="FFFF0000"/>
        <rFont val="Calibri"/>
        <family val="2"/>
        <scheme val="minor"/>
      </rPr>
      <t xml:space="preserve">
</t>
    </r>
  </si>
  <si>
    <r>
      <t>Certificates of Lawful Use or Development</t>
    </r>
    <r>
      <rPr>
        <b/>
        <sz val="11"/>
        <color rgb="FF2B4171"/>
        <rFont val="Calibri"/>
        <family val="2"/>
        <scheme val="minor"/>
      </rPr>
      <t xml:space="preserve"> </t>
    </r>
    <r>
      <rPr>
        <sz val="11"/>
        <color rgb="FF2B4171"/>
        <rFont val="Calibri"/>
        <family val="2"/>
        <scheme val="minor"/>
      </rPr>
      <t>(CLUDs)</t>
    </r>
  </si>
  <si>
    <r>
      <rPr>
        <u/>
        <sz val="11"/>
        <color rgb="FF000000"/>
        <rFont val="Calibri"/>
        <family val="2"/>
        <scheme val="minor"/>
      </rPr>
      <t>Local developments</t>
    </r>
    <r>
      <rPr>
        <sz val="11"/>
        <color rgb="FF000000"/>
        <rFont val="Calibri"/>
        <family val="2"/>
        <scheme val="minor"/>
      </rPr>
      <t xml:space="preserve"> will comprise of all other developments (other than permitted development) that do not fall within the classes described for major or for regionally significant developments.  They comprise of the vast majority of residential and minor commercial applications to be received and determined by a council.  </t>
    </r>
  </si>
  <si>
    <r>
      <rPr>
        <u/>
        <sz val="11"/>
        <rFont val="Calibri"/>
        <family val="2"/>
        <scheme val="minor"/>
      </rPr>
      <t>Called-in applications</t>
    </r>
    <r>
      <rPr>
        <sz val="11"/>
        <rFont val="Calibri"/>
        <family val="2"/>
        <scheme val="minor"/>
      </rPr>
      <t xml:space="preserve"> are those initially made to councils where the Minister/Department directs that these should fall to the Department for determination.</t>
    </r>
  </si>
  <si>
    <t xml:space="preserve">Internet: </t>
  </si>
  <si>
    <t>THIRD QUARTER 2020/21 STATISTICAL TABLES</t>
  </si>
  <si>
    <t xml:space="preserve"> (October - December 2020: Provisional figures)</t>
  </si>
  <si>
    <r>
      <t xml:space="preserve">Date of Publication: </t>
    </r>
    <r>
      <rPr>
        <sz val="14"/>
        <rFont val="Arial"/>
        <family val="2"/>
      </rPr>
      <t>25 March 2021</t>
    </r>
  </si>
  <si>
    <r>
      <t xml:space="preserve">© Crown </t>
    </r>
    <r>
      <rPr>
        <b/>
        <sz val="12"/>
        <color rgb="FF000000"/>
        <rFont val="Arial"/>
        <family val="2"/>
      </rPr>
      <t>copyright 2021</t>
    </r>
  </si>
  <si>
    <t>Northern Ireland Planning Statistics 2020/21 Third Quarter Statistical Tables</t>
  </si>
  <si>
    <t>Fig 1.1 NI planning applications, quarterly from Apr 2010 to Dec 2020</t>
  </si>
  <si>
    <t>Fig 3.1a Major Development planning applications, quarterly from Apr 2015 to Dec 2020</t>
  </si>
  <si>
    <t>Fig 4.1a Local Development planning applications, quarterly from Apr 2015 to Dec 2020</t>
  </si>
  <si>
    <t>Fig 5.1 NI Residential applications, quarterly from Apr 2010 to Dec 2020</t>
  </si>
  <si>
    <t>Fig. 6.1 Enforcement cases opened and closed, quarterly from Apr 2010 to Dec 2020</t>
  </si>
  <si>
    <t>Fig 7.1 RE applications, quarterly from Apr 2010 to Dec 2020</t>
  </si>
  <si>
    <t>Fig 1.2 Applications received by council, Q3 2019/20 &amp; Q3 2020/21</t>
  </si>
  <si>
    <t>Fig 1.3 Applications decided by council, Q3 2019/20 &amp; Q3 2020/21</t>
  </si>
  <si>
    <t>Change over Year: Q3 2019/20 - Q3 2020/21</t>
  </si>
  <si>
    <t>Change over Year: Q3 2019/20 - Q3 2020/21 (pp)</t>
  </si>
  <si>
    <t>Change over Quarter Q2 2020/21 - Q3 2020/21</t>
  </si>
  <si>
    <t>Change over Quarter Q2 2020/21 - Q3 2020/21 (pp)</t>
  </si>
  <si>
    <t>Fig 1.4 Approval rates by council, Q3 2020/21</t>
  </si>
  <si>
    <r>
      <t>Q3 2020/21 Per 10,000 pop.</t>
    </r>
    <r>
      <rPr>
        <b/>
        <vertAlign val="superscript"/>
        <sz val="9"/>
        <rFont val="Arial"/>
        <family val="2"/>
      </rPr>
      <t>5</t>
    </r>
  </si>
  <si>
    <t>Position at 31 December 2020</t>
  </si>
  <si>
    <t>Fig 1.5 Live applications by council and length of time in the planning system at end of Dec 2020</t>
  </si>
  <si>
    <t>Fig 2.1 Live Departmental applications by development type and length of time in the planning system at end Dec 2020</t>
  </si>
  <si>
    <t>Fig 3.1b Major Development planning applications, quarterly from Oct 2019 to Dec 2020</t>
  </si>
  <si>
    <t>Fig 3.2 Major Development average processing times by council, Apr-Dec 2019 &amp; 2020</t>
  </si>
  <si>
    <t>Apr-Dec 2019</t>
  </si>
  <si>
    <t>Fig 4.2 Local Development average processing times by council, Apr-Dec 2019 &amp; 2020</t>
  </si>
  <si>
    <t>Fig. 6.2 Percentage of cases concluded within 39 weeks by council, Apr-Dec 2019 &amp; 2020</t>
  </si>
  <si>
    <t>Change over Year: Apr-Dec 2019 - Apr-Dec 2020</t>
  </si>
  <si>
    <t>Change over Year: Apr-Dec 2019 - Apr-Dec 2020 (pp)</t>
  </si>
  <si>
    <t>Fig 7.4 Location of approved wind energy applications by council, Apr-Dec 2020</t>
  </si>
  <si>
    <t>Fig 4.1b Local Development planning applications, quarterly from Oct 2019 to Dec 2020</t>
  </si>
  <si>
    <r>
      <t>Table 5.2 - Applications received Q3 2020/21</t>
    </r>
    <r>
      <rPr>
        <b/>
        <vertAlign val="superscript"/>
        <sz val="11"/>
        <color rgb="FF2B4171"/>
        <rFont val="Arial"/>
        <family val="2"/>
      </rPr>
      <t>1,2,3</t>
    </r>
    <r>
      <rPr>
        <b/>
        <sz val="11"/>
        <color rgb="FF2B4171"/>
        <rFont val="Arial"/>
        <family val="2"/>
      </rPr>
      <t xml:space="preserve"> by development type and Council</t>
    </r>
  </si>
  <si>
    <t>Fig 5.2 Residential approval rates by council, Q3 2020/21</t>
  </si>
  <si>
    <t>Q3 2020/21</t>
  </si>
  <si>
    <t>Q3 2019/20</t>
  </si>
  <si>
    <t>Fig 5.3 NI Residential applications received by urban/rural, Q3 2019/20 &amp; Q3 2020/21</t>
  </si>
  <si>
    <t>Fig 5.4 NI Residential applications decided by urban/rural, Q3 2019/20 &amp; Q3 2020/21</t>
  </si>
  <si>
    <t>Fig 7.2 Renewable Energy applications received by authority, Q3 2019/20 &amp; Q3 2020/21</t>
  </si>
  <si>
    <t>Fig 7.3 Renewable Energy applications decided by authority, Q3 2019/20 &amp; Q3 2020/21</t>
  </si>
  <si>
    <t>Apr - Dec 2020</t>
  </si>
  <si>
    <r>
      <t>Table 8.2 - Legacy</t>
    </r>
    <r>
      <rPr>
        <b/>
        <vertAlign val="superscript"/>
        <sz val="11"/>
        <color rgb="FF2B4171"/>
        <rFont val="Arial"/>
        <family val="2"/>
      </rPr>
      <t>1</t>
    </r>
    <r>
      <rPr>
        <b/>
        <sz val="11"/>
        <color rgb="FF2B4171"/>
        <rFont val="Arial"/>
        <family val="2"/>
      </rPr>
      <t xml:space="preserve"> and Council received</t>
    </r>
    <r>
      <rPr>
        <b/>
        <vertAlign val="superscript"/>
        <sz val="11"/>
        <color rgb="FF2B4171"/>
        <rFont val="Arial"/>
        <family val="2"/>
      </rPr>
      <t>2</t>
    </r>
    <r>
      <rPr>
        <b/>
        <sz val="11"/>
        <color rgb="FF2B4171"/>
        <rFont val="Arial"/>
        <family val="2"/>
      </rPr>
      <t xml:space="preserve"> applications decided/withdrawn in April - December 2020 and average processing times by Council</t>
    </r>
    <r>
      <rPr>
        <b/>
        <vertAlign val="superscript"/>
        <sz val="11"/>
        <color rgb="FF2B4171"/>
        <rFont val="Arial"/>
        <family val="2"/>
      </rPr>
      <t>3,4</t>
    </r>
  </si>
  <si>
    <r>
      <rPr>
        <b/>
        <sz val="9"/>
        <rFont val="Arial"/>
        <family val="2"/>
      </rPr>
      <t>5</t>
    </r>
    <r>
      <rPr>
        <sz val="9"/>
        <rFont val="Arial"/>
        <family val="2"/>
      </rPr>
      <t xml:space="preserve"> The target conclusion time excludes departmental enforcement cases as these are not subject to the statutory target.</t>
    </r>
  </si>
  <si>
    <r>
      <t>70% conclusion times (wks)</t>
    </r>
    <r>
      <rPr>
        <b/>
        <u/>
        <vertAlign val="superscript"/>
        <sz val="9"/>
        <rFont val="Arial"/>
        <family val="2"/>
      </rPr>
      <t>6</t>
    </r>
  </si>
  <si>
    <r>
      <rPr>
        <b/>
        <sz val="9"/>
        <rFont val="Arial"/>
        <family val="2"/>
      </rPr>
      <t xml:space="preserve">6 </t>
    </r>
    <r>
      <rPr>
        <sz val="9"/>
        <rFont val="Arial"/>
        <family val="2"/>
      </rPr>
      <t>The time taken to process a decision/withdrawal is calculated from the date on which an application is deemed valid to the date on which the decision is issued or the application is withdrawn. For called-in applications, under the Department's Strategic Planning Division, the method applied in Table 5.4 differs from that applied for Table 2.1 and this may give rise to apparent discrepancies. The median is used for the average processing time as any extreme values have the potential to inflate the mean, leading to a result that may not be considered as "typical".</t>
    </r>
  </si>
  <si>
    <r>
      <rPr>
        <b/>
        <sz val="9"/>
        <rFont val="Arial"/>
        <family val="2"/>
      </rPr>
      <t>6</t>
    </r>
    <r>
      <rPr>
        <sz val="9"/>
        <rFont val="Arial"/>
        <family val="2"/>
      </rPr>
      <t xml:space="preserve"> The value at 70% is determined by sorting the conclusion time data from its lowest to highest values and then taking the data point at the 70th percentile of the sequence.</t>
    </r>
  </si>
  <si>
    <t>The records of all planning applications from 1 April 2020 to 31 December 2020 were transferred in January 2021 from a live database. This included all live planning applications in the Northern Ireland Planning Portal. The data were validated by Analysis, Statistics and Research Branch (ASRB) which involved quality checks and inspection of the coding of classifications in the Planning Portal.  Local councils and the Department were provided with their own headline planning statistics as part of the quality assurance process.  On completion of ASRB and planning authority validation, a final extract was taken in February 2021.  Quarterly data for 2020/21 are regarded as provisional and will retain this status until the annual report for 2020/21 is published in July 2021.</t>
  </si>
  <si>
    <t xml:space="preserve">In 2015 the UK Statistics Authority published a regulatory standard for the quality assurance of administrative data (QAAD). This standard is supported with an Administrative Data Quality Assurance Toolkit which provides useful guidance to assure the quality of administrative data used in the production of statistics. ASRB have carried out a QAAD assessment on the Northern Ireland Planning Portal application – the administrative data source that is used to produce the Northern Ireland Planning Statistics. This report will be reviewed and updated as necessary on a biannual basis, with the most recent update published in September 2020. </t>
  </si>
  <si>
    <t xml:space="preserve">In order to provide users with further information on how the statistics in the NI Planning Statistics report have been compiled and detail on the quality of the data used, a background quality report has been published. This report will be reviewed and updated as necessary on a biannual basis, with the most recent update published in September 2020: </t>
  </si>
  <si>
    <t>The Department and 10 councils have been working collaboratively on the configuration of a new Regional Planning IT System with an external provider. It is planned that this new system will be phased into operation in late 2021 and early 2022. Relevant updates on the development of this new system and any potential impacts on statistical reporting will be included within future NI Planning Statistics publications. However, at this stage of the project it is too early to include any further information on potential impacts to NI Planning Statistics.</t>
  </si>
  <si>
    <r>
      <rPr>
        <u/>
        <sz val="11"/>
        <rFont val="Calibri"/>
        <family val="2"/>
        <scheme val="minor"/>
      </rPr>
      <t>Regionally significant developments (RSD)</t>
    </r>
    <r>
      <rPr>
        <sz val="11"/>
        <rFont val="Calibri"/>
        <family val="2"/>
        <scheme val="minor"/>
      </rPr>
      <t xml:space="preserve"> are similar to former Article 31 applications in that they will be determined by the Department.  These developments have a critical contribution to make to the economic and social success of Northern Ireland as a whole, or a substantial part of the region.  They also include developments which have significant effects beyond Northern Ireland or involve a substantial departure from a local development plan.  Applications for these development proposals will be submitted to and determined by the Department.  However, the thresholds for RSD may mean that applications which may have previously been dealt with by the Department will now be classified as major development and thus determined by the relevant council. Like major applications, RSD proposals will be subject to pre-application consultation with the community. Note that from 1 May 2020, the requirement to hold a public event as part of the pre-application community consultation was temporarily removed for five months in response to the coronavirus pandemic. In October 2020 this was extended to 31 March 2021. </t>
    </r>
  </si>
  <si>
    <r>
      <rPr>
        <u/>
        <sz val="11"/>
        <rFont val="Calibri"/>
        <family val="2"/>
        <scheme val="minor"/>
      </rPr>
      <t xml:space="preserve">Major developments </t>
    </r>
    <r>
      <rPr>
        <sz val="11"/>
        <rFont val="Calibri"/>
        <family val="2"/>
        <scheme val="minor"/>
      </rPr>
      <t xml:space="preserve">have important economic, social and environmental implications.  The majority of applications for major developments will be dealt with by councils and will be subject to pre-application consultation with the community.  Note that from 1 May 2020, the requirement to hold a public event as part of the pre-application community consultation was temporarily removed for five months in response to the coronavirus pandemic. In October 2020 this was extended to 31 March 2021. </t>
    </r>
  </si>
  <si>
    <r>
      <rPr>
        <u/>
        <sz val="11"/>
        <rFont val="Calibri"/>
        <family val="2"/>
        <scheme val="minor"/>
      </rPr>
      <t>Retained Section 26 (former Article 31) applications</t>
    </r>
    <r>
      <rPr>
        <sz val="11"/>
        <rFont val="Calibri"/>
        <family val="2"/>
        <scheme val="minor"/>
      </rPr>
      <t xml:space="preserve"> are major applications being processed by the Department as Article 31 (under the Planning (NI) Order 1991) where a decision had not issued before 1 April 2015. These are now determined under Section 26 of the Planning Act (NI) 2011.</t>
    </r>
  </si>
  <si>
    <r>
      <rPr>
        <u/>
        <sz val="11"/>
        <rFont val="Calibri"/>
        <family val="2"/>
        <scheme val="minor"/>
      </rPr>
      <t xml:space="preserve">Retained Section 29 (former non Article 31) applications </t>
    </r>
    <r>
      <rPr>
        <sz val="11"/>
        <rFont val="Calibri"/>
        <family val="2"/>
        <scheme val="minor"/>
      </rPr>
      <t>are those being dealt with by the Department’s Strategic Planning Division and were retained for determination as if the Department had called them in under Section 29 of the Planning Act (NI) 2015.</t>
    </r>
  </si>
  <si>
    <t>Compliance and enforcement are important functions of the planning process.  The summary data presented in this report and accompanying Excel tables covers enforcement cases opened, enforcement cases closed, court action taken and the live caseload as at the end of the quarter. A case is closed for one of the following reasons:</t>
  </si>
  <si>
    <t xml:space="preserve">·    the breach may be immune from enforcement action (it may be outside the time limit in which to initiate action); or </t>
  </si>
  <si>
    <t>·    an application has been allowed on appeal or indeed the notice has been quashed.</t>
  </si>
  <si>
    <t>·    the case is closed.</t>
  </si>
  <si>
    <t>·    a planning application is received; or</t>
  </si>
  <si>
    <t>The time taken to process a decision/withdrawal is calculated from the date on which an application is deemed valid to the date on which the decision is issued or the application is withdrawn.  The average processing time is the median.  The median is determined by sorting data from its lowest to highest values and then taking the data point in the middle of the sequence.  The median is used because some planning applications can take several years to reach a decision.  As a consequence, these extreme cases (outliers) can inflate the mean to the extent that the mean may not be considered as ‘typical’.  Therefore the median is considered to better represent the ‘average’ or ‘typical’ processing time.</t>
  </si>
  <si>
    <t xml:space="preserve">This is preferred to the previous method as it more accurately considers which of the eight settlement bands (A-H) fall into mainly urban or rural areas.  The limitation of the previous method was that all settlement bands were classified as urban.  Under the new method it is recognised that smaller settlements are more rural than urban in character and should be distinguished as such.  Presently the mid-point of the application polygon is used to plot the location and subsequently determine the urban/rural banding.
From Q2 2016/17 an additional split has been provided reporting separately rural settlements with populations of less than 5,000 people. In addition, ‘housing developments’ and ‘other’ residential applications have been included within the urban and rural breakdowns.  
In line with NISRA guidance, the following definitions have been used in this report:
• Urban settlements - settlements with a population greater than or equal to 5,000 (bands A-E);
• Rural settlements - settlements with a population less than 5,000 (bands F, G and part of H); and
• Rural countryside - the open countryside which falls outside population settlements (part of band H).
If users want to compare this information with information published before 2015/16 the ‘housing developments’ and ‘other’ residential applications should be excluded first; the next step to obtain a comparative figure would be to add ‘urban settlements’ and ‘rural settlements’ together.
To obtain rural figures in line with the NISRA definition users should add ‘rural settlements’ and ‘rural countryside’ together.
The method of classifying the Parliamentary Constituencies is based on the x and y co-ordinates as recorded on the planning application in conjunction with Westminster Parliamentary Constituency boundaries (2008).
</t>
  </si>
  <si>
    <t>In addition to processing planning applications and enforcement activity, planning authorities deal with a range of other planning related work. Data on this ‘non-application’ workload, is generally excluded from the main publication as it does not inform any of the calculation of performance against relevant statutory targets. Information on this part of the planning authorities’ workload is included in Table 9.1 of the accompanying Excel tables. Details of these exclusions are:</t>
  </si>
  <si>
    <t>Certificates of Lawful Use or Development (CLUDs), either proposed or existing, have not been included in the main NI Planning Statistics bulletin since 2012/13.  A council will issue a CLUD if it is satisfied that a particular development is lawful within the provisions of planning legislation.  Examples include proposed extensions, which fall within the provisions of the Planning (General Permitted Development) Order (Northern Ireland) 2015 for permitted development and do not require planning permission, or uses that have become lawful due to the length of time they have been in existence.</t>
  </si>
  <si>
    <t>Pre-Application Discussions (PADs) are not provided for in planning legislation and councils may adopt different approaches in relation to these, as may the Department.  </t>
  </si>
  <si>
    <t>Proposal of Application Notices (PANs) are provided for under Section 27 of the 2011 Act, but they are not planning applications. They are essentially advance notices of major/RSD planning applications and detail how a developer proposes to engage with the community.  A major/RSD development planning application cannot be submitted without a PAN having been issued.</t>
  </si>
  <si>
    <t xml:space="preserve">While applications for planning permission and other consents were included in the operational statistics produced prior to the transfer of planning powers, Tree Preservation Orders (TPOs) were excluded. In the interests of consistency TPOs are excluded from the main NI Planning Statistics bulletin. </t>
  </si>
  <si>
    <t>During 2019, ASRB undertook a specific user consultation exercise and results of this were published in October 2019:</t>
  </si>
  <si>
    <t>It is anticipated that an updated user consultation exercise will take place during summer 2021</t>
  </si>
  <si>
    <t>This statistical release presents National Statistics on authorities that undertake district and county level planning activities in England. It covers information on planning applications received and decided, including decisions on applications for residential developments (dwellings) and enforcement activities. Data are provided at national and local planning authority level.</t>
  </si>
  <si>
    <t xml:space="preserve">This bulletin and the accompanying Excel tables present data for the period 1 October to 31 December 2020.
Restrictions due to the coronavirus pandemic commenced on 12 March 2020 with the start of the delay phase, before lockdown was applied on 23 March 2020. Although lockdown was gradually eased from May, certain restrictions remained in place over the summer. Varying levels of restrictions continued to be in place between September and December.
The volume of planning applications received and processed (i.e. decided or withdrawn) during the third quarter of 2020/21 have increased from the previous quarter and are now similar to, or in the case of applications received exceed, totals recorded during the same period the previous year, before the effects of the coronavirus were seen. Enforcement activity remained at a lower level compared with the same period in 2019/20. 
Overall processing performance presented in this report (for the first nine months of 2020/21) was impacted considerably by the restrictions due to the coronavirus pandemic and therefore caution should be taken when interpreting these figures and when making comparisons with other time periods.
The ongoing impact of the coronavirus pandemic will continue to be assessed in future Northern Ireland Planning Statistics reports.
The data for this report were collected while staff in planning authorities had restricted access to their offices. Although this presented initial challenges in collecting and verifying data, there are no concerns that the quality of data presented in this report have been adversely affected.
</t>
  </si>
  <si>
    <r>
      <rPr>
        <b/>
        <sz val="9"/>
        <rFont val="Arial"/>
        <family val="2"/>
      </rPr>
      <t xml:space="preserve">7 </t>
    </r>
    <r>
      <rPr>
        <sz val="9"/>
        <rFont val="Arial"/>
        <family val="2"/>
      </rPr>
      <t>Retained Section 26 (former Article 31) applications are major applications being processed by the Department as Article 31 (under the Planning (NI) Order 1991) where a decision had not issued before 1 April 2015. These are now determined under Section 26 of the Planning Act (NI) 2011.</t>
    </r>
  </si>
  <si>
    <r>
      <rPr>
        <b/>
        <sz val="9"/>
        <rFont val="Arial"/>
        <family val="2"/>
      </rPr>
      <t xml:space="preserve">3 </t>
    </r>
    <r>
      <rPr>
        <sz val="9"/>
        <rFont val="Arial"/>
        <family val="2"/>
      </rPr>
      <t>Retained Section 26 (former Article 31) applications are major applications being processed by the Department as Article 31 (under the Planning (NI) Order 1991) where a decision had not issued before 1 April 2015. These are now determined under Section 26 of the Planning Act (NI) 2011.</t>
    </r>
  </si>
  <si>
    <r>
      <rPr>
        <b/>
        <sz val="9"/>
        <rFont val="Arial"/>
        <family val="2"/>
      </rPr>
      <t>4</t>
    </r>
    <r>
      <rPr>
        <sz val="9"/>
        <rFont val="Arial"/>
        <family val="2"/>
      </rPr>
      <t xml:space="preserve"> Retained Section 29 (former non Article 31) applications aare those being dealt with by the Department’s Strategic Planning Division and were retained for determination as if the Department had called them in under Section 29 of the Planning Act (NI) 2015.</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</si>
</sst>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_-;\-* #,##0_-;_-* &quot;-&quot;??_-;_-@_-"/>
    <numFmt numFmtId="165" formatCode="0.0%"/>
    <numFmt numFmtId="166" formatCode="\(##0\);\(\-##0\);&quot;-&quot;"/>
    <numFmt numFmtId="167" formatCode="0.0"/>
    <numFmt numFmtId="168" formatCode="_-* #,##0_-;\-* #,##0_-;_-* &quot; &quot;??_-;_-@_-"/>
    <numFmt numFmtId="169" formatCode="_-* #,##0.0_-;\-* #,##0.0_-;_-* &quot;-&quot;??_-;_-@_-"/>
    <numFmt numFmtId="170" formatCode="\(##0.0\);\(\-##0.0\);&quot;-&quot;"/>
    <numFmt numFmtId="171" formatCode="#,##0.0"/>
    <numFmt numFmtId="172" formatCode="###0"/>
  </numFmts>
  <fonts count="12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8"/>
      <name val="Arial"/>
      <family val="2"/>
    </font>
    <font>
      <b/>
      <sz val="9"/>
      <name val="Arial"/>
      <family val="2"/>
    </font>
    <font>
      <sz val="9"/>
      <name val="Arial"/>
      <family val="2"/>
    </font>
    <font>
      <sz val="9"/>
      <color rgb="FFFF0000"/>
      <name val="Arial"/>
      <family val="2"/>
    </font>
    <font>
      <sz val="10"/>
      <name val="Wingdings"/>
      <charset val="2"/>
    </font>
    <font>
      <sz val="9"/>
      <color theme="5"/>
      <name val="Arial"/>
      <family val="2"/>
    </font>
    <font>
      <u/>
      <sz val="10"/>
      <color indexed="12"/>
      <name val="Arial"/>
      <family val="2"/>
    </font>
    <font>
      <b/>
      <sz val="10"/>
      <name val="Arial"/>
      <family val="2"/>
    </font>
    <font>
      <b/>
      <sz val="11"/>
      <color rgb="FF403152"/>
      <name val="Arial"/>
      <family val="2"/>
    </font>
    <font>
      <sz val="11"/>
      <name val="Arial"/>
      <family val="2"/>
    </font>
    <font>
      <sz val="10"/>
      <color indexed="8"/>
      <name val="Courier New"/>
      <family val="3"/>
    </font>
    <font>
      <b/>
      <sz val="12"/>
      <name val="Calibri"/>
      <family val="2"/>
    </font>
    <font>
      <sz val="10"/>
      <name val="Arial"/>
      <family val="2"/>
    </font>
    <font>
      <b/>
      <vertAlign val="superscript"/>
      <sz val="10"/>
      <name val="Arial"/>
      <family val="2"/>
    </font>
    <font>
      <b/>
      <vertAlign val="superscript"/>
      <sz val="8"/>
      <name val="Arial"/>
      <family val="2"/>
    </font>
    <font>
      <b/>
      <i/>
      <sz val="8"/>
      <name val="Arial"/>
      <family val="2"/>
    </font>
    <font>
      <b/>
      <vertAlign val="superscript"/>
      <sz val="9"/>
      <name val="Arial"/>
      <family val="2"/>
    </font>
    <font>
      <sz val="8"/>
      <color rgb="FFFF0000"/>
      <name val="Arial"/>
      <family val="2"/>
    </font>
    <font>
      <sz val="10"/>
      <color rgb="FFFF0000"/>
      <name val="Arial"/>
      <family val="2"/>
    </font>
    <font>
      <vertAlign val="superscript"/>
      <sz val="9"/>
      <name val="Arial"/>
      <family val="2"/>
    </font>
    <font>
      <b/>
      <sz val="12"/>
      <name val="Arial"/>
      <family val="2"/>
    </font>
    <font>
      <b/>
      <u/>
      <sz val="12"/>
      <name val="Arial"/>
      <family val="2"/>
    </font>
    <font>
      <u/>
      <sz val="10"/>
      <color theme="10"/>
      <name val="Arial"/>
      <family val="2"/>
    </font>
    <font>
      <u/>
      <sz val="8"/>
      <color rgb="FF0070C0"/>
      <name val="Arial"/>
      <family val="2"/>
    </font>
    <font>
      <u/>
      <sz val="10"/>
      <color theme="10"/>
      <name val="Arial"/>
      <family val="2"/>
    </font>
    <font>
      <sz val="11"/>
      <name val="Calibri"/>
      <family val="2"/>
    </font>
    <font>
      <sz val="10"/>
      <name val="Calibri"/>
      <family val="2"/>
    </font>
    <font>
      <sz val="11"/>
      <color rgb="FF5F497A"/>
      <name val="Calibri"/>
      <family val="2"/>
    </font>
    <font>
      <sz val="11"/>
      <color rgb="FF000000"/>
      <name val="Calibri"/>
      <family val="2"/>
    </font>
    <font>
      <sz val="8"/>
      <color rgb="FF000000"/>
      <name val="Calibri"/>
      <family val="2"/>
    </font>
    <font>
      <sz val="8"/>
      <color rgb="FF5F497A"/>
      <name val="Calibri"/>
      <family val="2"/>
    </font>
    <font>
      <b/>
      <sz val="11"/>
      <color rgb="FF000000"/>
      <name val="Calibri"/>
      <family val="2"/>
    </font>
    <font>
      <sz val="8"/>
      <color rgb="FF003366"/>
      <name val="Calibri"/>
      <family val="2"/>
    </font>
    <font>
      <b/>
      <sz val="8"/>
      <color rgb="FF003366"/>
      <name val="Calibri"/>
      <family val="2"/>
    </font>
    <font>
      <sz val="8"/>
      <name val="Calibri"/>
      <family val="2"/>
    </font>
    <font>
      <b/>
      <u/>
      <sz val="9"/>
      <name val="Arial"/>
      <family val="2"/>
    </font>
    <font>
      <b/>
      <u/>
      <vertAlign val="superscript"/>
      <sz val="9"/>
      <name val="Arial"/>
      <family val="2"/>
    </font>
    <font>
      <b/>
      <sz val="11"/>
      <color rgb="FF8064A2"/>
      <name val="Arial"/>
      <family val="2"/>
    </font>
    <font>
      <sz val="9"/>
      <color theme="6" tint="-0.249977111117893"/>
      <name val="Arial"/>
      <family val="2"/>
    </font>
    <font>
      <b/>
      <sz val="9"/>
      <color theme="6" tint="-0.249977111117893"/>
      <name val="Arial"/>
      <family val="2"/>
    </font>
    <font>
      <b/>
      <sz val="11"/>
      <name val="Arial"/>
      <family val="2"/>
    </font>
    <font>
      <sz val="10"/>
      <name val="Courier New"/>
      <family val="3"/>
    </font>
    <font>
      <sz val="8"/>
      <color theme="2" tint="-0.249977111117893"/>
      <name val="Arial"/>
      <family val="2"/>
    </font>
    <font>
      <b/>
      <sz val="8"/>
      <color theme="2" tint="-0.249977111117893"/>
      <name val="Arial"/>
      <family val="2"/>
    </font>
    <font>
      <b/>
      <sz val="9"/>
      <color theme="0"/>
      <name val="Arial"/>
      <family val="2"/>
    </font>
    <font>
      <sz val="10"/>
      <color theme="0"/>
      <name val="Arial"/>
      <family val="2"/>
    </font>
    <font>
      <sz val="8"/>
      <color theme="0"/>
      <name val="Arial"/>
      <family val="2"/>
    </font>
    <font>
      <sz val="12"/>
      <name val="Arial"/>
      <family val="2"/>
    </font>
    <font>
      <sz val="11"/>
      <name val="Calibri"/>
      <family val="2"/>
      <scheme val="minor"/>
    </font>
    <font>
      <i/>
      <sz val="11"/>
      <name val="Calibri"/>
      <family val="2"/>
      <scheme val="minor"/>
    </font>
    <font>
      <u/>
      <sz val="11"/>
      <color theme="10"/>
      <name val="Calibri"/>
      <family val="2"/>
      <scheme val="minor"/>
    </font>
    <font>
      <b/>
      <i/>
      <sz val="9"/>
      <name val="Arial"/>
      <family val="2"/>
    </font>
    <font>
      <i/>
      <sz val="9"/>
      <name val="Arial"/>
      <family val="2"/>
    </font>
    <font>
      <sz val="9"/>
      <color indexed="8"/>
      <name val="Arial"/>
      <family val="2"/>
    </font>
    <font>
      <sz val="8"/>
      <color theme="2" tint="-0.499984740745262"/>
      <name val="Arial"/>
      <family val="2"/>
    </font>
    <font>
      <b/>
      <sz val="8"/>
      <color theme="0"/>
      <name val="Arial"/>
      <family val="2"/>
    </font>
    <font>
      <sz val="10"/>
      <name val="Calibri"/>
      <family val="2"/>
      <scheme val="minor"/>
    </font>
    <font>
      <b/>
      <sz val="9"/>
      <color rgb="FFFF0000"/>
      <name val="Arial"/>
      <family val="2"/>
    </font>
    <font>
      <sz val="11"/>
      <color rgb="FF333333"/>
      <name val="Arial"/>
      <family val="2"/>
    </font>
    <font>
      <i/>
      <sz val="8"/>
      <name val="Arial"/>
      <family val="2"/>
    </font>
    <font>
      <i/>
      <sz val="10"/>
      <name val="Arial"/>
      <family val="2"/>
    </font>
    <font>
      <b/>
      <sz val="12"/>
      <color theme="0"/>
      <name val="Calibri"/>
      <family val="2"/>
    </font>
    <font>
      <b/>
      <sz val="10"/>
      <color theme="0"/>
      <name val="Arial"/>
      <family val="2"/>
    </font>
    <font>
      <b/>
      <i/>
      <sz val="9"/>
      <color theme="0"/>
      <name val="Arial"/>
      <family val="2"/>
    </font>
    <font>
      <sz val="9"/>
      <color theme="0"/>
      <name val="Arial"/>
      <family val="2"/>
    </font>
    <font>
      <b/>
      <sz val="10"/>
      <color rgb="FFFF0000"/>
      <name val="Arial"/>
      <family val="2"/>
    </font>
    <font>
      <sz val="11"/>
      <color theme="0"/>
      <name val="Arial"/>
      <family val="2"/>
    </font>
    <font>
      <sz val="11"/>
      <color rgb="FFFF0000"/>
      <name val="Arial"/>
      <family val="2"/>
    </font>
    <font>
      <b/>
      <sz val="12"/>
      <color rgb="FFFF0000"/>
      <name val="Arial"/>
      <family val="2"/>
    </font>
    <font>
      <vertAlign val="superscript"/>
      <sz val="10"/>
      <name val="Arial"/>
      <family val="2"/>
    </font>
    <font>
      <b/>
      <sz val="11"/>
      <color rgb="FF2B4171"/>
      <name val="Arial"/>
      <family val="2"/>
    </font>
    <font>
      <b/>
      <vertAlign val="superscript"/>
      <sz val="11"/>
      <color rgb="FF2B4171"/>
      <name val="Arial"/>
      <family val="2"/>
    </font>
    <font>
      <sz val="8"/>
      <color rgb="FF2B4171"/>
      <name val="Arial"/>
      <family val="2"/>
    </font>
    <font>
      <b/>
      <sz val="14"/>
      <color rgb="FF2B4171"/>
      <name val="Calibri"/>
      <family val="2"/>
    </font>
    <font>
      <sz val="11"/>
      <color rgb="FF2B4171"/>
      <name val="Calibri"/>
      <family val="2"/>
    </font>
    <font>
      <sz val="10"/>
      <color rgb="FF2B4171"/>
      <name val="Arial"/>
      <family val="2"/>
    </font>
    <font>
      <b/>
      <sz val="12"/>
      <color rgb="FF2B4171"/>
      <name val="Calibri"/>
      <family val="2"/>
    </font>
    <font>
      <sz val="10"/>
      <color theme="5"/>
      <name val="Arial"/>
      <family val="2"/>
    </font>
    <font>
      <sz val="10"/>
      <color theme="4"/>
      <name val="Arial"/>
      <family val="2"/>
    </font>
    <font>
      <u/>
      <sz val="10"/>
      <color rgb="FFFF0000"/>
      <name val="Arial"/>
      <family val="2"/>
    </font>
    <font>
      <sz val="11"/>
      <color rgb="FF5F497A"/>
      <name val="Calibri"/>
      <family val="2"/>
      <scheme val="minor"/>
    </font>
    <font>
      <b/>
      <i/>
      <sz val="9"/>
      <color rgb="FFFF0000"/>
      <name val="Arial"/>
      <family val="2"/>
    </font>
    <font>
      <b/>
      <sz val="11"/>
      <color rgb="FF2B4171"/>
      <name val="Calibri"/>
      <family val="2"/>
      <scheme val="minor"/>
    </font>
    <font>
      <sz val="10"/>
      <color theme="5" tint="0.39997558519241921"/>
      <name val="Arial"/>
      <family val="2"/>
    </font>
    <font>
      <b/>
      <sz val="8"/>
      <color rgb="FF00B050"/>
      <name val="Arial"/>
      <family val="2"/>
    </font>
    <font>
      <sz val="10"/>
      <color rgb="FF00B050"/>
      <name val="Arial"/>
      <family val="2"/>
    </font>
    <font>
      <b/>
      <sz val="11"/>
      <color rgb="FFFF0000"/>
      <name val="Arial"/>
      <family val="2"/>
    </font>
    <font>
      <b/>
      <sz val="11"/>
      <color theme="0"/>
      <name val="Arial"/>
      <family val="2"/>
    </font>
    <font>
      <sz val="20"/>
      <name val="Arial"/>
      <family val="2"/>
    </font>
    <font>
      <b/>
      <sz val="20"/>
      <name val="Arial"/>
      <family val="2"/>
    </font>
    <font>
      <b/>
      <sz val="16"/>
      <name val="Arial"/>
      <family val="2"/>
    </font>
    <font>
      <sz val="14"/>
      <name val="Arial"/>
      <family val="2"/>
    </font>
    <font>
      <b/>
      <sz val="14"/>
      <name val="Arial"/>
      <family val="2"/>
    </font>
    <font>
      <b/>
      <sz val="14"/>
      <color rgb="FF2B4171"/>
      <name val="Arial"/>
      <family val="2"/>
    </font>
    <font>
      <sz val="12"/>
      <color rgb="FF000000"/>
      <name val="Arial"/>
      <family val="2"/>
    </font>
    <font>
      <u/>
      <sz val="12"/>
      <color theme="10"/>
      <name val="Arial"/>
      <family val="2"/>
    </font>
    <font>
      <b/>
      <sz val="12"/>
      <color rgb="FF2B4171"/>
      <name val="Arial"/>
      <family val="2"/>
    </font>
    <font>
      <b/>
      <sz val="12"/>
      <color rgb="FF000000"/>
      <name val="Arial"/>
      <family val="2"/>
    </font>
    <font>
      <sz val="11"/>
      <color rgb="FFFF0000"/>
      <name val="Calibri"/>
      <family val="2"/>
      <scheme val="minor"/>
    </font>
    <font>
      <sz val="11"/>
      <color rgb="FF2B4171"/>
      <name val="Calibri"/>
      <family val="2"/>
      <scheme val="minor"/>
    </font>
    <font>
      <sz val="11"/>
      <color rgb="FF000000"/>
      <name val="Calibri"/>
      <family val="2"/>
      <scheme val="minor"/>
    </font>
    <font>
      <i/>
      <sz val="11"/>
      <color rgb="FF000000"/>
      <name val="Calibri"/>
      <family val="2"/>
      <scheme val="minor"/>
    </font>
    <font>
      <sz val="11"/>
      <color rgb="FF8064A2"/>
      <name val="Calibri"/>
      <family val="2"/>
      <scheme val="minor"/>
    </font>
    <font>
      <vertAlign val="superscript"/>
      <sz val="11"/>
      <color rgb="FF000000"/>
      <name val="Calibri"/>
      <family val="2"/>
      <scheme val="minor"/>
    </font>
    <font>
      <u/>
      <sz val="11"/>
      <name val="Calibri"/>
      <family val="2"/>
      <scheme val="minor"/>
    </font>
    <font>
      <u/>
      <sz val="11"/>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249977111117893"/>
        <bgColor auto="1"/>
      </patternFill>
    </fill>
  </fills>
  <borders count="2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top style="dotted">
        <color indexed="64"/>
      </top>
      <bottom/>
      <diagonal/>
    </border>
    <border>
      <left/>
      <right/>
      <top/>
      <bottom style="dotted">
        <color indexed="64"/>
      </bottom>
      <diagonal/>
    </border>
    <border>
      <left/>
      <right/>
      <top/>
      <bottom style="dash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1737">
    <xf numFmtId="0" fontId="0" fillId="0" borderId="0"/>
    <xf numFmtId="43"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8" fillId="0" borderId="0" applyNumberFormat="0" applyFill="0" applyBorder="0" applyAlignment="0" applyProtection="0">
      <alignment vertical="top"/>
      <protection locked="0"/>
    </xf>
    <xf numFmtId="0" fontId="21" fillId="0" borderId="0"/>
    <xf numFmtId="0" fontId="19" fillId="0" borderId="0"/>
    <xf numFmtId="0" fontId="19" fillId="0" borderId="0"/>
    <xf numFmtId="0" fontId="21" fillId="0" borderId="0"/>
    <xf numFmtId="0" fontId="21" fillId="0" borderId="0"/>
    <xf numFmtId="0" fontId="21" fillId="0" borderId="0"/>
    <xf numFmtId="0" fontId="19" fillId="0" borderId="0"/>
    <xf numFmtId="0" fontId="19"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21" fillId="0" borderId="0"/>
    <xf numFmtId="43" fontId="34"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34" fillId="0" borderId="0" applyFont="0" applyFill="0" applyBorder="0" applyAlignment="0" applyProtection="0"/>
    <xf numFmtId="9" fontId="17"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44" fillId="0" borderId="0" applyNumberFormat="0" applyFill="0" applyBorder="0" applyAlignment="0" applyProtection="0">
      <alignment vertical="top"/>
      <protection locked="0"/>
    </xf>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21"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21" fillId="0" borderId="0"/>
    <xf numFmtId="0" fontId="2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cellStyleXfs>
  <cellXfs count="1279">
    <xf numFmtId="0" fontId="0" fillId="0" borderId="0" xfId="0"/>
    <xf numFmtId="0" fontId="20" fillId="2" borderId="0" xfId="0" applyNumberFormat="1" applyFont="1" applyFill="1"/>
    <xf numFmtId="0" fontId="20" fillId="2" borderId="0" xfId="2" applyNumberFormat="1" applyFont="1" applyFill="1"/>
    <xf numFmtId="0" fontId="0" fillId="2" borderId="0" xfId="0" applyNumberFormat="1" applyFill="1"/>
    <xf numFmtId="0" fontId="23" fillId="2" borderId="0" xfId="0" applyNumberFormat="1" applyFont="1" applyFill="1" applyBorder="1" applyAlignment="1">
      <alignment horizontal="right"/>
    </xf>
    <xf numFmtId="164" fontId="24" fillId="2" borderId="0" xfId="1" applyNumberFormat="1" applyFont="1" applyFill="1" applyBorder="1" applyAlignment="1">
      <alignment horizontal="right"/>
    </xf>
    <xf numFmtId="165" fontId="24" fillId="2" borderId="0" xfId="1" applyNumberFormat="1" applyFont="1" applyFill="1" applyBorder="1" applyAlignment="1">
      <alignment horizontal="right"/>
    </xf>
    <xf numFmtId="3" fontId="24" fillId="2" borderId="0" xfId="1" applyNumberFormat="1" applyFont="1" applyFill="1" applyBorder="1" applyAlignment="1">
      <alignment horizontal="right"/>
    </xf>
    <xf numFmtId="164" fontId="24" fillId="2" borderId="0" xfId="0" applyNumberFormat="1" applyFont="1" applyFill="1" applyBorder="1"/>
    <xf numFmtId="0" fontId="0" fillId="2" borderId="0" xfId="3" applyNumberFormat="1" applyFont="1" applyFill="1"/>
    <xf numFmtId="0" fontId="21" fillId="2" borderId="0" xfId="3" applyNumberFormat="1" applyFont="1" applyFill="1"/>
    <xf numFmtId="0" fontId="0" fillId="2" borderId="0" xfId="2" applyNumberFormat="1" applyFont="1" applyFill="1"/>
    <xf numFmtId="3" fontId="25" fillId="2" borderId="0" xfId="1" applyNumberFormat="1" applyFont="1" applyFill="1" applyBorder="1" applyAlignment="1">
      <alignment horizontal="right"/>
    </xf>
    <xf numFmtId="0" fontId="26" fillId="2" borderId="0" xfId="0" applyNumberFormat="1" applyFont="1" applyFill="1" applyAlignment="1">
      <alignment horizontal="right"/>
    </xf>
    <xf numFmtId="0" fontId="0" fillId="2" borderId="0" xfId="0" applyNumberFormat="1" applyFill="1" applyBorder="1"/>
    <xf numFmtId="0" fontId="21" fillId="2" borderId="0" xfId="2" applyNumberFormat="1" applyFont="1" applyFill="1"/>
    <xf numFmtId="0" fontId="21" fillId="2" borderId="0" xfId="0" applyNumberFormat="1" applyFont="1" applyFill="1"/>
    <xf numFmtId="0" fontId="21" fillId="2" borderId="0" xfId="4" applyFont="1" applyFill="1"/>
    <xf numFmtId="0" fontId="21" fillId="0" borderId="0" xfId="4" applyFont="1"/>
    <xf numFmtId="0" fontId="21" fillId="0" borderId="0" xfId="4" applyFont="1" applyAlignment="1"/>
    <xf numFmtId="164" fontId="22" fillId="0" borderId="1" xfId="1" applyNumberFormat="1" applyFont="1" applyFill="1" applyBorder="1" applyAlignment="1">
      <alignment horizontal="right"/>
    </xf>
    <xf numFmtId="0" fontId="21" fillId="0" borderId="0" xfId="4" applyFont="1" applyBorder="1"/>
    <xf numFmtId="0" fontId="29" fillId="2" borderId="0" xfId="0" applyNumberFormat="1" applyFont="1" applyFill="1" applyAlignment="1">
      <alignment horizontal="right"/>
    </xf>
    <xf numFmtId="0" fontId="20" fillId="2" borderId="0" xfId="0" applyNumberFormat="1" applyFont="1" applyFill="1" applyBorder="1"/>
    <xf numFmtId="0" fontId="29" fillId="2" borderId="1" xfId="0" applyNumberFormat="1" applyFont="1" applyFill="1" applyBorder="1" applyAlignment="1">
      <alignment horizontal="right"/>
    </xf>
    <xf numFmtId="0" fontId="0" fillId="2" borderId="1" xfId="0" applyNumberFormat="1" applyFill="1" applyBorder="1"/>
    <xf numFmtId="164" fontId="21" fillId="2" borderId="0" xfId="1" applyNumberFormat="1" applyFont="1" applyFill="1" applyAlignment="1">
      <alignment horizontal="right"/>
    </xf>
    <xf numFmtId="0" fontId="22" fillId="2" borderId="0" xfId="0" applyNumberFormat="1" applyFont="1" applyFill="1" applyAlignment="1">
      <alignment horizontal="center"/>
    </xf>
    <xf numFmtId="0" fontId="24" fillId="2" borderId="0" xfId="0" applyNumberFormat="1" applyFont="1" applyFill="1" applyBorder="1"/>
    <xf numFmtId="0" fontId="21" fillId="0" borderId="1" xfId="4" applyFont="1" applyBorder="1"/>
    <xf numFmtId="0" fontId="23" fillId="2" borderId="0" xfId="3" applyNumberFormat="1" applyFont="1" applyFill="1" applyBorder="1" applyAlignment="1">
      <alignment horizontal="right" wrapText="1"/>
    </xf>
    <xf numFmtId="0" fontId="23" fillId="0" borderId="0" xfId="0" applyFont="1" applyBorder="1" applyAlignment="1">
      <alignment vertical="top" wrapText="1"/>
    </xf>
    <xf numFmtId="0" fontId="23" fillId="0" borderId="0" xfId="0" applyFont="1" applyBorder="1" applyAlignment="1">
      <alignment vertical="top" wrapText="1"/>
    </xf>
    <xf numFmtId="165" fontId="24" fillId="2" borderId="0" xfId="0" applyNumberFormat="1" applyFont="1" applyFill="1" applyBorder="1"/>
    <xf numFmtId="3" fontId="24" fillId="2" borderId="0" xfId="0" applyNumberFormat="1" applyFont="1" applyFill="1" applyBorder="1"/>
    <xf numFmtId="0" fontId="21" fillId="2" borderId="0" xfId="2" applyNumberFormat="1" applyFont="1" applyFill="1" applyBorder="1"/>
    <xf numFmtId="0" fontId="20" fillId="2" borderId="1" xfId="0" applyNumberFormat="1" applyFont="1" applyFill="1" applyBorder="1"/>
    <xf numFmtId="0" fontId="22" fillId="2" borderId="1" xfId="0" applyNumberFormat="1" applyFont="1" applyFill="1" applyBorder="1" applyAlignment="1">
      <alignment horizontal="right"/>
    </xf>
    <xf numFmtId="0" fontId="20" fillId="2" borderId="1" xfId="3" applyNumberFormat="1" applyFont="1" applyFill="1" applyBorder="1"/>
    <xf numFmtId="0" fontId="23" fillId="2" borderId="0" xfId="0" applyNumberFormat="1" applyFont="1" applyFill="1" applyBorder="1" applyAlignment="1">
      <alignment wrapText="1"/>
    </xf>
    <xf numFmtId="0" fontId="23" fillId="2" borderId="0" xfId="0" applyNumberFormat="1" applyFont="1" applyFill="1" applyBorder="1" applyAlignment="1">
      <alignment horizontal="right" wrapText="1"/>
    </xf>
    <xf numFmtId="3" fontId="24" fillId="2" borderId="0" xfId="0" applyNumberFormat="1" applyFont="1" applyFill="1" applyBorder="1" applyAlignment="1">
      <alignment horizontal="right" wrapText="1"/>
    </xf>
    <xf numFmtId="3" fontId="24" fillId="2" borderId="0" xfId="3" applyNumberFormat="1" applyFont="1" applyFill="1" applyBorder="1" applyAlignment="1">
      <alignment horizontal="right" wrapText="1"/>
    </xf>
    <xf numFmtId="0" fontId="24" fillId="2" borderId="0" xfId="3" applyNumberFormat="1" applyFont="1" applyFill="1" applyBorder="1" applyAlignment="1">
      <alignment horizontal="right" wrapText="1"/>
    </xf>
    <xf numFmtId="164" fontId="22" fillId="0" borderId="0" xfId="1" applyNumberFormat="1" applyFont="1" applyFill="1" applyBorder="1" applyAlignment="1">
      <alignment horizontal="right"/>
    </xf>
    <xf numFmtId="0" fontId="23" fillId="2" borderId="0" xfId="26" applyNumberFormat="1" applyFont="1" applyFill="1" applyBorder="1" applyAlignment="1">
      <alignment horizontal="right"/>
    </xf>
    <xf numFmtId="3" fontId="24" fillId="2" borderId="0" xfId="1" applyNumberFormat="1" applyFont="1" applyFill="1" applyBorder="1" applyAlignment="1">
      <alignment horizontal="right"/>
    </xf>
    <xf numFmtId="0" fontId="24" fillId="2" borderId="0" xfId="0" applyNumberFormat="1" applyFont="1" applyFill="1"/>
    <xf numFmtId="0" fontId="24" fillId="2" borderId="0" xfId="3" applyNumberFormat="1" applyFont="1" applyFill="1"/>
    <xf numFmtId="0" fontId="21" fillId="2" borderId="1" xfId="3" applyNumberFormat="1" applyFont="1" applyFill="1" applyBorder="1"/>
    <xf numFmtId="3" fontId="24" fillId="0" borderId="0" xfId="1" applyNumberFormat="1" applyFont="1" applyFill="1" applyBorder="1" applyAlignment="1">
      <alignment horizontal="right"/>
    </xf>
    <xf numFmtId="0" fontId="23" fillId="2" borderId="0" xfId="4" applyFont="1" applyFill="1"/>
    <xf numFmtId="0" fontId="30" fillId="0" borderId="0" xfId="0" applyFont="1" applyBorder="1"/>
    <xf numFmtId="0" fontId="21" fillId="2" borderId="0" xfId="4" applyFont="1" applyFill="1"/>
    <xf numFmtId="164" fontId="24" fillId="2" borderId="0" xfId="1" applyNumberFormat="1" applyFont="1" applyFill="1" applyBorder="1" applyAlignment="1">
      <alignment horizontal="right"/>
    </xf>
    <xf numFmtId="165" fontId="24" fillId="2" borderId="0" xfId="1" applyNumberFormat="1" applyFont="1" applyFill="1" applyBorder="1" applyAlignment="1">
      <alignment horizontal="right"/>
    </xf>
    <xf numFmtId="0" fontId="21" fillId="2" borderId="0" xfId="4" applyFont="1" applyFill="1" applyBorder="1"/>
    <xf numFmtId="0" fontId="21" fillId="2" borderId="1" xfId="4" applyFont="1" applyFill="1" applyBorder="1"/>
    <xf numFmtId="0" fontId="23" fillId="2" borderId="0" xfId="0" applyNumberFormat="1" applyFont="1" applyFill="1" applyBorder="1"/>
    <xf numFmtId="0" fontId="24" fillId="2" borderId="0" xfId="2" applyNumberFormat="1" applyFont="1" applyFill="1"/>
    <xf numFmtId="164" fontId="24" fillId="2" borderId="0" xfId="1" applyNumberFormat="1" applyFont="1" applyFill="1" applyAlignment="1">
      <alignment horizontal="right"/>
    </xf>
    <xf numFmtId="0" fontId="31" fillId="2" borderId="0" xfId="0" applyNumberFormat="1" applyFont="1" applyFill="1"/>
    <xf numFmtId="0" fontId="24" fillId="2" borderId="0" xfId="0" applyNumberFormat="1" applyFont="1" applyFill="1" applyBorder="1" applyAlignment="1">
      <alignment horizontal="right"/>
    </xf>
    <xf numFmtId="0" fontId="27" fillId="2" borderId="0" xfId="0" applyNumberFormat="1" applyFont="1" applyFill="1" applyBorder="1" applyAlignment="1">
      <alignment horizontal="right"/>
    </xf>
    <xf numFmtId="0" fontId="24" fillId="2" borderId="0" xfId="0" applyNumberFormat="1" applyFont="1" applyFill="1" applyAlignment="1"/>
    <xf numFmtId="0" fontId="32" fillId="0" borderId="0" xfId="69" applyFont="1" applyBorder="1" applyAlignment="1"/>
    <xf numFmtId="10" fontId="21" fillId="2" borderId="0" xfId="4" applyNumberFormat="1" applyFont="1" applyFill="1"/>
    <xf numFmtId="165" fontId="21" fillId="2" borderId="0" xfId="4" applyNumberFormat="1" applyFont="1" applyFill="1"/>
    <xf numFmtId="0" fontId="23" fillId="0" borderId="0" xfId="0" applyFont="1" applyBorder="1" applyAlignment="1">
      <alignment vertical="top" wrapText="1"/>
    </xf>
    <xf numFmtId="0" fontId="23" fillId="2" borderId="0" xfId="3" applyNumberFormat="1" applyFont="1" applyFill="1" applyBorder="1" applyAlignment="1">
      <alignment horizontal="right" wrapText="1"/>
    </xf>
    <xf numFmtId="0" fontId="23" fillId="2" borderId="0" xfId="0" applyNumberFormat="1" applyFont="1" applyFill="1" applyBorder="1" applyAlignment="1">
      <alignment horizontal="right" wrapText="1"/>
    </xf>
    <xf numFmtId="165" fontId="24" fillId="0" borderId="0" xfId="1" applyNumberFormat="1" applyFont="1" applyFill="1" applyBorder="1" applyAlignment="1">
      <alignment horizontal="right"/>
    </xf>
    <xf numFmtId="0" fontId="23" fillId="0" borderId="0" xfId="0" applyFont="1" applyBorder="1" applyAlignment="1">
      <alignment vertical="top" wrapText="1"/>
    </xf>
    <xf numFmtId="0" fontId="23" fillId="2" borderId="0" xfId="3" applyNumberFormat="1" applyFont="1" applyFill="1" applyBorder="1" applyAlignment="1">
      <alignment horizontal="right" wrapText="1"/>
    </xf>
    <xf numFmtId="0" fontId="23" fillId="2" borderId="0" xfId="0" applyNumberFormat="1" applyFont="1" applyFill="1" applyBorder="1" applyAlignment="1">
      <alignment horizontal="right" wrapText="1"/>
    </xf>
    <xf numFmtId="168" fontId="24" fillId="2" borderId="0" xfId="0" applyNumberFormat="1" applyFont="1" applyFill="1" applyBorder="1" applyAlignment="1">
      <alignment horizontal="right" wrapText="1"/>
    </xf>
    <xf numFmtId="168" fontId="24" fillId="2" borderId="0" xfId="3" applyNumberFormat="1" applyFont="1" applyFill="1" applyBorder="1" applyAlignment="1">
      <alignment horizontal="right" wrapText="1"/>
    </xf>
    <xf numFmtId="168" fontId="24" fillId="2" borderId="0" xfId="0" applyNumberFormat="1" applyFont="1" applyFill="1" applyBorder="1"/>
    <xf numFmtId="168" fontId="23" fillId="2" borderId="0" xfId="0" applyNumberFormat="1" applyFont="1" applyFill="1" applyBorder="1" applyAlignment="1">
      <alignment horizontal="right" wrapText="1"/>
    </xf>
    <xf numFmtId="168" fontId="23" fillId="2" borderId="0" xfId="3" applyNumberFormat="1" applyFont="1" applyFill="1" applyBorder="1" applyAlignment="1">
      <alignment horizontal="right" wrapText="1"/>
    </xf>
    <xf numFmtId="168" fontId="24" fillId="2" borderId="0" xfId="1" applyNumberFormat="1" applyFont="1" applyFill="1" applyBorder="1" applyAlignment="1">
      <alignment horizontal="right"/>
    </xf>
    <xf numFmtId="165" fontId="23" fillId="2" borderId="0" xfId="3" applyNumberFormat="1" applyFont="1" applyFill="1" applyBorder="1" applyAlignment="1">
      <alignment horizontal="right" wrapText="1"/>
    </xf>
    <xf numFmtId="0" fontId="23" fillId="0" borderId="0" xfId="0" applyFont="1" applyBorder="1" applyAlignment="1">
      <alignment vertical="top"/>
    </xf>
    <xf numFmtId="164" fontId="24" fillId="2" borderId="0" xfId="0" applyNumberFormat="1" applyFont="1" applyFill="1"/>
    <xf numFmtId="165" fontId="24" fillId="2" borderId="0" xfId="0" applyNumberFormat="1" applyFont="1" applyFill="1"/>
    <xf numFmtId="0" fontId="24" fillId="0" borderId="0" xfId="0" applyFont="1" applyFill="1" applyAlignment="1">
      <alignment horizontal="left"/>
    </xf>
    <xf numFmtId="0" fontId="38" fillId="0" borderId="0" xfId="0" applyFont="1" applyFill="1" applyBorder="1" applyAlignment="1">
      <alignment horizontal="left"/>
    </xf>
    <xf numFmtId="170" fontId="37" fillId="0" borderId="0" xfId="0" applyNumberFormat="1" applyFont="1" applyFill="1" applyBorder="1" applyAlignment="1"/>
    <xf numFmtId="167" fontId="37" fillId="0" borderId="0" xfId="0" applyNumberFormat="1" applyFont="1" applyFill="1" applyBorder="1" applyAlignment="1"/>
    <xf numFmtId="0" fontId="22" fillId="0" borderId="0" xfId="0" applyFont="1" applyFill="1" applyBorder="1" applyAlignment="1"/>
    <xf numFmtId="0" fontId="36" fillId="0" borderId="0" xfId="0" applyFont="1" applyFill="1" applyBorder="1" applyAlignment="1">
      <alignment horizontal="left"/>
    </xf>
    <xf numFmtId="166" fontId="22" fillId="0" borderId="0" xfId="0" applyNumberFormat="1" applyFont="1" applyFill="1" applyBorder="1" applyAlignment="1"/>
    <xf numFmtId="0" fontId="23" fillId="2" borderId="0" xfId="0" applyNumberFormat="1" applyFont="1" applyFill="1"/>
    <xf numFmtId="0" fontId="0" fillId="0" borderId="0" xfId="0" applyAlignment="1"/>
    <xf numFmtId="0" fontId="0" fillId="2" borderId="0" xfId="0" applyNumberFormat="1" applyFill="1" applyAlignment="1"/>
    <xf numFmtId="0" fontId="21" fillId="2" borderId="0" xfId="4" applyFont="1" applyFill="1" applyAlignment="1">
      <alignment horizontal="right"/>
    </xf>
    <xf numFmtId="0" fontId="0" fillId="0" borderId="0" xfId="0" applyFill="1" applyAlignment="1">
      <alignment wrapText="1"/>
    </xf>
    <xf numFmtId="164" fontId="20" fillId="0" borderId="0" xfId="1" applyNumberFormat="1" applyFont="1" applyFill="1" applyAlignment="1">
      <alignment horizontal="right"/>
    </xf>
    <xf numFmtId="0" fontId="20" fillId="0" borderId="0" xfId="0" applyNumberFormat="1" applyFont="1" applyFill="1"/>
    <xf numFmtId="0" fontId="24" fillId="0" borderId="0" xfId="0" applyNumberFormat="1" applyFont="1" applyFill="1" applyAlignment="1"/>
    <xf numFmtId="0" fontId="23" fillId="2" borderId="0" xfId="3" applyNumberFormat="1" applyFont="1" applyFill="1" applyBorder="1" applyAlignment="1">
      <alignment horizontal="right" wrapText="1"/>
    </xf>
    <xf numFmtId="3" fontId="23" fillId="2" borderId="0" xfId="0" applyNumberFormat="1" applyFont="1" applyFill="1" applyBorder="1" applyAlignment="1">
      <alignment horizontal="right" wrapText="1"/>
    </xf>
    <xf numFmtId="3" fontId="23" fillId="2" borderId="0" xfId="3" applyNumberFormat="1" applyFont="1" applyFill="1" applyBorder="1" applyAlignment="1">
      <alignment horizontal="right" wrapText="1"/>
    </xf>
    <xf numFmtId="165" fontId="0" fillId="2" borderId="0" xfId="2" applyNumberFormat="1" applyFont="1" applyFill="1"/>
    <xf numFmtId="10" fontId="0" fillId="2" borderId="0" xfId="0" applyNumberFormat="1" applyFill="1"/>
    <xf numFmtId="3" fontId="24" fillId="2" borderId="0" xfId="0" applyNumberFormat="1" applyFont="1" applyFill="1" applyBorder="1" applyAlignment="1">
      <alignment horizontal="right"/>
    </xf>
    <xf numFmtId="0" fontId="39" fillId="2" borderId="0" xfId="0" applyNumberFormat="1" applyFont="1" applyFill="1" applyBorder="1"/>
    <xf numFmtId="0" fontId="40" fillId="2" borderId="0" xfId="4" applyFont="1" applyFill="1"/>
    <xf numFmtId="165" fontId="24" fillId="0" borderId="0" xfId="0" applyNumberFormat="1" applyFont="1" applyFill="1" applyBorder="1"/>
    <xf numFmtId="0" fontId="24" fillId="0" borderId="0" xfId="0" applyNumberFormat="1" applyFont="1" applyFill="1"/>
    <xf numFmtId="0" fontId="21" fillId="0" borderId="0" xfId="4" applyFont="1" applyFill="1"/>
    <xf numFmtId="3" fontId="24" fillId="0" borderId="0" xfId="0" applyNumberFormat="1" applyFont="1" applyFill="1" applyBorder="1"/>
    <xf numFmtId="0" fontId="32" fillId="0" borderId="0" xfId="69" applyFont="1" applyFill="1" applyBorder="1" applyAlignment="1"/>
    <xf numFmtId="10" fontId="21" fillId="0" borderId="0" xfId="4" applyNumberFormat="1" applyFont="1" applyFill="1"/>
    <xf numFmtId="3" fontId="23" fillId="0" borderId="0" xfId="0" applyNumberFormat="1" applyFont="1" applyFill="1" applyBorder="1" applyAlignment="1">
      <alignment horizontal="right" wrapText="1"/>
    </xf>
    <xf numFmtId="0" fontId="23" fillId="0" borderId="0" xfId="3" applyNumberFormat="1" applyFont="1" applyFill="1" applyBorder="1" applyAlignment="1">
      <alignment horizontal="right" wrapText="1"/>
    </xf>
    <xf numFmtId="0" fontId="24" fillId="2" borderId="0" xfId="0" applyNumberFormat="1" applyFont="1" applyFill="1" applyBorder="1" applyAlignment="1">
      <alignment vertical="top"/>
    </xf>
    <xf numFmtId="0" fontId="20" fillId="0" borderId="0" xfId="2" applyNumberFormat="1" applyFont="1" applyFill="1"/>
    <xf numFmtId="0" fontId="20" fillId="0" borderId="1" xfId="3" applyNumberFormat="1" applyFont="1" applyFill="1" applyBorder="1"/>
    <xf numFmtId="165" fontId="24" fillId="0" borderId="0" xfId="3" applyNumberFormat="1" applyFont="1" applyFill="1" applyBorder="1" applyAlignment="1">
      <alignment horizontal="right" wrapText="1"/>
    </xf>
    <xf numFmtId="165" fontId="23" fillId="0" borderId="0" xfId="3" applyNumberFormat="1" applyFont="1" applyFill="1" applyBorder="1" applyAlignment="1">
      <alignment horizontal="right" wrapText="1"/>
    </xf>
    <xf numFmtId="0" fontId="21" fillId="0" borderId="0" xfId="2" applyNumberFormat="1" applyFont="1" applyFill="1" applyBorder="1"/>
    <xf numFmtId="0" fontId="21" fillId="0" borderId="0" xfId="2" applyNumberFormat="1" applyFont="1" applyFill="1"/>
    <xf numFmtId="0" fontId="21" fillId="0" borderId="0" xfId="4" applyFont="1" applyFill="1" applyAlignment="1"/>
    <xf numFmtId="0" fontId="45" fillId="0" borderId="0" xfId="0" applyFont="1" applyBorder="1" applyAlignment="1"/>
    <xf numFmtId="0" fontId="42" fillId="0" borderId="4" xfId="0" applyFont="1" applyFill="1" applyBorder="1" applyAlignment="1">
      <alignment horizontal="left" vertical="top" wrapText="1"/>
    </xf>
    <xf numFmtId="0" fontId="0" fillId="0" borderId="0" xfId="0" applyFill="1"/>
    <xf numFmtId="0" fontId="43" fillId="0" borderId="0" xfId="25" applyFont="1" applyFill="1" applyBorder="1" applyAlignment="1" applyProtection="1"/>
    <xf numFmtId="0" fontId="46" fillId="0" borderId="0" xfId="93" applyFont="1" applyFill="1" applyAlignment="1" applyProtection="1"/>
    <xf numFmtId="0" fontId="23" fillId="2" borderId="0" xfId="0" applyNumberFormat="1" applyFont="1" applyFill="1" applyBorder="1" applyAlignment="1">
      <alignment horizontal="right" wrapText="1"/>
    </xf>
    <xf numFmtId="0" fontId="44" fillId="0" borderId="0" xfId="93" applyFill="1" applyAlignment="1" applyProtection="1"/>
    <xf numFmtId="0" fontId="46" fillId="3" borderId="0" xfId="93" applyFont="1" applyFill="1" applyAlignment="1" applyProtection="1"/>
    <xf numFmtId="0" fontId="23" fillId="4" borderId="3" xfId="0" applyNumberFormat="1" applyFont="1" applyFill="1" applyBorder="1" applyAlignment="1">
      <alignment wrapText="1"/>
    </xf>
    <xf numFmtId="0" fontId="23" fillId="4" borderId="3" xfId="0" applyNumberFormat="1" applyFont="1" applyFill="1" applyBorder="1" applyAlignment="1">
      <alignment horizontal="right" wrapText="1"/>
    </xf>
    <xf numFmtId="0" fontId="23" fillId="4" borderId="3" xfId="3" applyNumberFormat="1" applyFont="1" applyFill="1" applyBorder="1" applyAlignment="1">
      <alignment horizontal="right" wrapText="1"/>
    </xf>
    <xf numFmtId="0" fontId="23" fillId="3" borderId="0" xfId="26" applyNumberFormat="1" applyFont="1" applyFill="1" applyBorder="1" applyAlignment="1">
      <alignment horizontal="right"/>
    </xf>
    <xf numFmtId="3" fontId="24" fillId="3" borderId="0" xfId="0" applyNumberFormat="1" applyFont="1" applyFill="1" applyBorder="1" applyAlignment="1">
      <alignment horizontal="right" wrapText="1"/>
    </xf>
    <xf numFmtId="3" fontId="24" fillId="3" borderId="0" xfId="3" applyNumberFormat="1" applyFont="1" applyFill="1" applyBorder="1" applyAlignment="1">
      <alignment horizontal="right" wrapText="1"/>
    </xf>
    <xf numFmtId="165" fontId="24" fillId="3" borderId="0" xfId="1" applyNumberFormat="1" applyFont="1" applyFill="1" applyBorder="1" applyAlignment="1">
      <alignment horizontal="right"/>
    </xf>
    <xf numFmtId="0" fontId="24" fillId="3" borderId="0" xfId="3" applyNumberFormat="1" applyFont="1" applyFill="1" applyBorder="1" applyAlignment="1">
      <alignment horizontal="right" wrapText="1"/>
    </xf>
    <xf numFmtId="3" fontId="24" fillId="3" borderId="0" xfId="0" applyNumberFormat="1" applyFont="1" applyFill="1" applyBorder="1"/>
    <xf numFmtId="165" fontId="24" fillId="3" borderId="0" xfId="0" applyNumberFormat="1" applyFont="1" applyFill="1" applyBorder="1"/>
    <xf numFmtId="164" fontId="24" fillId="3" borderId="0" xfId="1" applyNumberFormat="1" applyFont="1" applyFill="1" applyBorder="1" applyAlignment="1">
      <alignment horizontal="right" wrapText="1"/>
    </xf>
    <xf numFmtId="164" fontId="24" fillId="2" borderId="0" xfId="1" applyNumberFormat="1" applyFont="1" applyFill="1" applyBorder="1" applyAlignment="1">
      <alignment horizontal="right" wrapText="1"/>
    </xf>
    <xf numFmtId="0" fontId="23" fillId="4" borderId="1" xfId="3" applyNumberFormat="1" applyFont="1" applyFill="1" applyBorder="1" applyAlignment="1">
      <alignment horizontal="right" wrapText="1"/>
    </xf>
    <xf numFmtId="164" fontId="24" fillId="3" borderId="0" xfId="1" applyNumberFormat="1" applyFont="1" applyFill="1" applyBorder="1" applyAlignment="1">
      <alignment horizontal="right"/>
    </xf>
    <xf numFmtId="0" fontId="29" fillId="4" borderId="1" xfId="0" applyNumberFormat="1" applyFont="1" applyFill="1" applyBorder="1" applyAlignment="1">
      <alignment wrapText="1"/>
    </xf>
    <xf numFmtId="0" fontId="29" fillId="4" borderId="1" xfId="0" applyNumberFormat="1" applyFont="1" applyFill="1" applyBorder="1" applyAlignment="1">
      <alignment horizontal="right" wrapText="1"/>
    </xf>
    <xf numFmtId="0" fontId="29" fillId="4" borderId="1" xfId="3" applyNumberFormat="1" applyFont="1" applyFill="1" applyBorder="1" applyAlignment="1">
      <alignment horizontal="right" wrapText="1"/>
    </xf>
    <xf numFmtId="0" fontId="23" fillId="3" borderId="0" xfId="0" applyNumberFormat="1" applyFont="1" applyFill="1" applyBorder="1" applyAlignment="1">
      <alignment horizontal="right"/>
    </xf>
    <xf numFmtId="0" fontId="23" fillId="4" borderId="3" xfId="0" applyNumberFormat="1" applyFont="1" applyFill="1" applyBorder="1"/>
    <xf numFmtId="0" fontId="23" fillId="4" borderId="3" xfId="0" applyNumberFormat="1" applyFont="1" applyFill="1" applyBorder="1" applyAlignment="1">
      <alignment horizontal="right"/>
    </xf>
    <xf numFmtId="3" fontId="24" fillId="3" borderId="0" xfId="1" applyNumberFormat="1" applyFont="1" applyFill="1" applyBorder="1" applyAlignment="1">
      <alignment horizontal="right"/>
    </xf>
    <xf numFmtId="0" fontId="23" fillId="3" borderId="0" xfId="0" applyFont="1" applyFill="1" applyBorder="1" applyAlignment="1">
      <alignment horizontal="right" vertical="top" wrapText="1"/>
    </xf>
    <xf numFmtId="0" fontId="24" fillId="3" borderId="0" xfId="0" applyNumberFormat="1" applyFont="1" applyFill="1" applyBorder="1" applyAlignment="1">
      <alignment horizontal="right"/>
    </xf>
    <xf numFmtId="0" fontId="23" fillId="4" borderId="1" xfId="26" applyNumberFormat="1" applyFont="1" applyFill="1" applyBorder="1" applyAlignment="1">
      <alignment horizontal="right" wrapText="1"/>
    </xf>
    <xf numFmtId="0" fontId="23" fillId="4" borderId="1" xfId="26" applyNumberFormat="1" applyFont="1" applyFill="1" applyBorder="1" applyAlignment="1">
      <alignment horizontal="right"/>
    </xf>
    <xf numFmtId="165" fontId="24" fillId="3" borderId="0" xfId="0" applyNumberFormat="1" applyFont="1" applyFill="1"/>
    <xf numFmtId="168" fontId="24" fillId="3" borderId="0" xfId="0" applyNumberFormat="1" applyFont="1" applyFill="1" applyBorder="1" applyAlignment="1">
      <alignment horizontal="right" wrapText="1"/>
    </xf>
    <xf numFmtId="168" fontId="24" fillId="3" borderId="0" xfId="3" applyNumberFormat="1" applyFont="1" applyFill="1" applyBorder="1" applyAlignment="1">
      <alignment horizontal="right" wrapText="1"/>
    </xf>
    <xf numFmtId="10" fontId="24" fillId="3" borderId="0" xfId="3" quotePrefix="1" applyNumberFormat="1" applyFont="1" applyFill="1" applyBorder="1" applyAlignment="1">
      <alignment horizontal="right" wrapText="1"/>
    </xf>
    <xf numFmtId="165" fontId="24" fillId="3" borderId="0" xfId="3" applyNumberFormat="1" applyFont="1" applyFill="1" applyBorder="1" applyAlignment="1">
      <alignment horizontal="right" wrapText="1"/>
    </xf>
    <xf numFmtId="3" fontId="24" fillId="3" borderId="0" xfId="0" applyNumberFormat="1" applyFont="1" applyFill="1" applyBorder="1" applyAlignment="1"/>
    <xf numFmtId="0" fontId="0" fillId="0" borderId="0" xfId="0" applyAlignment="1">
      <alignment vertical="top"/>
    </xf>
    <xf numFmtId="0" fontId="31" fillId="0" borderId="0" xfId="0" applyFont="1" applyAlignment="1">
      <alignment horizontal="left" vertical="top" wrapText="1"/>
    </xf>
    <xf numFmtId="0" fontId="45" fillId="0" borderId="0" xfId="0" applyFont="1" applyBorder="1" applyAlignment="1">
      <alignment vertical="top"/>
    </xf>
    <xf numFmtId="0" fontId="51" fillId="0" borderId="0" xfId="0" applyFont="1" applyAlignment="1">
      <alignment vertical="top" wrapText="1"/>
    </xf>
    <xf numFmtId="0" fontId="52" fillId="0" borderId="0" xfId="0" applyFont="1" applyAlignment="1">
      <alignment vertical="top" wrapText="1"/>
    </xf>
    <xf numFmtId="0" fontId="51" fillId="0" borderId="0" xfId="0" applyFont="1" applyAlignment="1">
      <alignment horizontal="left" vertical="top" wrapText="1"/>
    </xf>
    <xf numFmtId="0" fontId="48" fillId="0" borderId="0" xfId="0" applyFont="1" applyAlignment="1">
      <alignment vertical="top" wrapText="1"/>
    </xf>
    <xf numFmtId="0" fontId="49" fillId="0" borderId="0" xfId="0" applyFont="1" applyAlignment="1">
      <alignment vertical="top" wrapText="1"/>
    </xf>
    <xf numFmtId="0" fontId="47" fillId="0" borderId="0" xfId="0" applyFont="1" applyAlignment="1">
      <alignment vertical="top" wrapText="1"/>
    </xf>
    <xf numFmtId="0" fontId="50" fillId="0" borderId="0" xfId="0" applyFont="1" applyAlignment="1">
      <alignment vertical="top" wrapText="1"/>
    </xf>
    <xf numFmtId="0" fontId="54" fillId="0" borderId="0" xfId="0" applyFont="1" applyAlignment="1">
      <alignment vertical="top" wrapText="1"/>
    </xf>
    <xf numFmtId="0" fontId="20" fillId="0" borderId="0" xfId="0" applyFont="1" applyAlignment="1">
      <alignment vertical="top"/>
    </xf>
    <xf numFmtId="0" fontId="55" fillId="0" borderId="0" xfId="0" applyFont="1" applyAlignment="1">
      <alignment vertical="top" wrapText="1"/>
    </xf>
    <xf numFmtId="0" fontId="56" fillId="0" borderId="0" xfId="0" applyFont="1" applyAlignment="1">
      <alignment vertical="top" wrapText="1"/>
    </xf>
    <xf numFmtId="0" fontId="20" fillId="0" borderId="0" xfId="0" applyFont="1" applyAlignment="1">
      <alignment vertical="top" wrapText="1"/>
    </xf>
    <xf numFmtId="0" fontId="42" fillId="0" borderId="0" xfId="0" applyFont="1" applyFill="1"/>
    <xf numFmtId="0" fontId="24" fillId="2" borderId="2" xfId="0" applyNumberFormat="1" applyFont="1" applyFill="1" applyBorder="1" applyAlignment="1">
      <alignment vertical="top"/>
    </xf>
    <xf numFmtId="0" fontId="0" fillId="2" borderId="2" xfId="0" applyNumberFormat="1" applyFill="1" applyBorder="1"/>
    <xf numFmtId="0" fontId="21" fillId="2" borderId="2" xfId="2" applyNumberFormat="1" applyFont="1" applyFill="1" applyBorder="1"/>
    <xf numFmtId="0" fontId="0" fillId="0" borderId="0" xfId="0" applyBorder="1"/>
    <xf numFmtId="0" fontId="20" fillId="0" borderId="0" xfId="0" applyFont="1" applyBorder="1" applyAlignment="1">
      <alignment readingOrder="1"/>
    </xf>
    <xf numFmtId="0" fontId="0" fillId="0" borderId="0" xfId="0" applyAlignment="1">
      <alignment wrapText="1"/>
    </xf>
    <xf numFmtId="0" fontId="21" fillId="2" borderId="0" xfId="4" applyFont="1" applyFill="1" applyBorder="1" applyAlignment="1"/>
    <xf numFmtId="0" fontId="0" fillId="0" borderId="0" xfId="0" applyBorder="1" applyAlignment="1">
      <alignment horizontal="center"/>
    </xf>
    <xf numFmtId="0" fontId="31" fillId="0" borderId="0" xfId="0" applyFont="1" applyBorder="1" applyAlignment="1">
      <alignment wrapText="1"/>
    </xf>
    <xf numFmtId="0" fontId="23" fillId="4" borderId="3" xfId="4" applyFont="1" applyFill="1" applyBorder="1" applyAlignment="1">
      <alignment horizontal="center" vertical="top" textRotation="90" wrapText="1"/>
    </xf>
    <xf numFmtId="0" fontId="23" fillId="4" borderId="3" xfId="4" applyFont="1" applyFill="1" applyBorder="1" applyAlignment="1">
      <alignment horizontal="center" textRotation="90" wrapText="1"/>
    </xf>
    <xf numFmtId="0" fontId="23" fillId="2" borderId="0" xfId="4" applyFont="1" applyFill="1" applyBorder="1" applyAlignment="1">
      <alignment horizontal="left" vertical="center" wrapText="1" readingOrder="1"/>
    </xf>
    <xf numFmtId="0" fontId="24" fillId="0" borderId="0" xfId="0" applyFont="1" applyBorder="1"/>
    <xf numFmtId="0" fontId="24" fillId="0" borderId="0" xfId="0" applyFont="1" applyBorder="1" applyAlignment="1">
      <alignment readingOrder="1"/>
    </xf>
    <xf numFmtId="164" fontId="24" fillId="0" borderId="0" xfId="1" applyNumberFormat="1" applyFont="1" applyBorder="1" applyAlignment="1">
      <alignment horizontal="center" vertical="top"/>
    </xf>
    <xf numFmtId="0" fontId="24" fillId="2" borderId="0" xfId="4" applyFont="1" applyFill="1" applyBorder="1" applyAlignment="1">
      <alignment readingOrder="1"/>
    </xf>
    <xf numFmtId="0" fontId="24" fillId="2" borderId="0" xfId="4" applyFont="1" applyFill="1" applyBorder="1" applyAlignment="1">
      <alignment horizontal="center"/>
    </xf>
    <xf numFmtId="166" fontId="24" fillId="0" borderId="0" xfId="4" applyNumberFormat="1" applyFont="1" applyBorder="1" applyAlignment="1">
      <alignment horizontal="center"/>
    </xf>
    <xf numFmtId="0" fontId="24" fillId="0" borderId="0" xfId="4" applyFont="1" applyBorder="1" applyAlignment="1">
      <alignment horizontal="center"/>
    </xf>
    <xf numFmtId="0" fontId="24" fillId="0" borderId="0" xfId="0" applyFont="1" applyBorder="1" applyAlignment="1">
      <alignment horizontal="center"/>
    </xf>
    <xf numFmtId="0" fontId="24" fillId="2" borderId="0" xfId="0" applyNumberFormat="1" applyFont="1" applyFill="1" applyBorder="1" applyAlignment="1">
      <alignment readingOrder="1"/>
    </xf>
    <xf numFmtId="0" fontId="24" fillId="2" borderId="0" xfId="2" applyNumberFormat="1" applyFont="1" applyFill="1" applyBorder="1" applyAlignment="1">
      <alignment horizontal="center"/>
    </xf>
    <xf numFmtId="0" fontId="0" fillId="0" borderId="0" xfId="0" applyBorder="1" applyAlignment="1">
      <alignment horizontal="right"/>
    </xf>
    <xf numFmtId="164" fontId="24" fillId="3" borderId="0" xfId="1" applyNumberFormat="1" applyFont="1" applyFill="1" applyBorder="1" applyAlignment="1">
      <alignment horizontal="right" vertical="center"/>
    </xf>
    <xf numFmtId="166" fontId="24" fillId="0" borderId="0" xfId="4" applyNumberFormat="1" applyFont="1" applyBorder="1" applyAlignment="1">
      <alignment horizontal="right"/>
    </xf>
    <xf numFmtId="0" fontId="24" fillId="0" borderId="0" xfId="4" applyFont="1" applyBorder="1" applyAlignment="1">
      <alignment horizontal="right"/>
    </xf>
    <xf numFmtId="0" fontId="0" fillId="2" borderId="0" xfId="0" applyNumberFormat="1" applyFill="1" applyBorder="1" applyAlignment="1">
      <alignment horizontal="right"/>
    </xf>
    <xf numFmtId="0" fontId="21" fillId="2" borderId="0" xfId="2" applyNumberFormat="1" applyFont="1" applyFill="1" applyBorder="1" applyAlignment="1">
      <alignment horizontal="right"/>
    </xf>
    <xf numFmtId="0" fontId="21" fillId="2" borderId="0" xfId="4" applyFont="1" applyFill="1" applyBorder="1" applyAlignment="1">
      <alignment horizontal="right"/>
    </xf>
    <xf numFmtId="166" fontId="21" fillId="0" borderId="0" xfId="4" applyNumberFormat="1" applyFont="1" applyAlignment="1">
      <alignment horizontal="right"/>
    </xf>
    <xf numFmtId="0" fontId="21" fillId="0" borderId="0" xfId="4" applyFont="1" applyAlignment="1">
      <alignment horizontal="right"/>
    </xf>
    <xf numFmtId="0" fontId="23" fillId="0" borderId="0" xfId="4" applyFont="1" applyFill="1" applyBorder="1" applyAlignment="1">
      <alignment horizontal="center" vertical="center" textRotation="90" wrapText="1"/>
    </xf>
    <xf numFmtId="0" fontId="0" fillId="0" borderId="0" xfId="0" applyFill="1" applyBorder="1"/>
    <xf numFmtId="0" fontId="23" fillId="4" borderId="3" xfId="4" applyFont="1" applyFill="1" applyBorder="1" applyAlignment="1">
      <alignment horizontal="center" textRotation="135" wrapText="1"/>
    </xf>
    <xf numFmtId="0" fontId="23" fillId="4" borderId="3" xfId="4" applyFont="1" applyFill="1" applyBorder="1" applyAlignment="1">
      <alignment horizontal="right" textRotation="135" wrapText="1"/>
    </xf>
    <xf numFmtId="0" fontId="23" fillId="3" borderId="0" xfId="4" applyFont="1" applyFill="1" applyBorder="1" applyAlignment="1">
      <alignment vertical="center" wrapText="1" readingOrder="1"/>
    </xf>
    <xf numFmtId="0" fontId="23" fillId="2" borderId="0" xfId="4" applyFont="1" applyFill="1" applyBorder="1" applyAlignment="1">
      <alignment vertical="center" wrapText="1" readingOrder="1"/>
    </xf>
    <xf numFmtId="0" fontId="23" fillId="3" borderId="1" xfId="4" applyFont="1" applyFill="1" applyBorder="1" applyAlignment="1">
      <alignment vertical="center" wrapText="1" readingOrder="1"/>
    </xf>
    <xf numFmtId="0" fontId="21" fillId="0" borderId="0" xfId="4" applyFont="1" applyFill="1" applyAlignment="1">
      <alignment textRotation="135"/>
    </xf>
    <xf numFmtId="0" fontId="23" fillId="4" borderId="3" xfId="4" applyFont="1" applyFill="1" applyBorder="1" applyAlignment="1">
      <alignment horizontal="right" vertical="top" textRotation="90" wrapText="1"/>
    </xf>
    <xf numFmtId="0" fontId="23" fillId="4" borderId="3" xfId="4" applyFont="1" applyFill="1" applyBorder="1" applyAlignment="1">
      <alignment horizontal="center" vertical="top" textRotation="135" wrapText="1"/>
    </xf>
    <xf numFmtId="0" fontId="57" fillId="0" borderId="0" xfId="4" applyFont="1" applyFill="1" applyBorder="1" applyAlignment="1">
      <alignment horizontal="left" vertical="center" readingOrder="1"/>
    </xf>
    <xf numFmtId="0" fontId="44" fillId="0" borderId="0" xfId="93" applyBorder="1" applyAlignment="1" applyProtection="1"/>
    <xf numFmtId="164" fontId="22" fillId="0" borderId="0" xfId="1" applyNumberFormat="1" applyFont="1" applyFill="1" applyBorder="1" applyAlignment="1">
      <alignment horizontal="left"/>
    </xf>
    <xf numFmtId="0" fontId="21" fillId="2" borderId="0" xfId="4" applyFont="1" applyFill="1" applyAlignment="1">
      <alignment horizontal="left"/>
    </xf>
    <xf numFmtId="0" fontId="23" fillId="4" borderId="3" xfId="4" applyFont="1" applyFill="1" applyBorder="1" applyAlignment="1">
      <alignment horizontal="right" textRotation="140" wrapText="1"/>
    </xf>
    <xf numFmtId="0" fontId="23" fillId="4" borderId="3" xfId="4" applyFont="1" applyFill="1" applyBorder="1" applyAlignment="1">
      <alignment textRotation="135" wrapText="1"/>
    </xf>
    <xf numFmtId="0" fontId="21" fillId="0" borderId="0" xfId="0" applyFont="1" applyBorder="1"/>
    <xf numFmtId="0" fontId="21" fillId="0" borderId="0" xfId="26"/>
    <xf numFmtId="0" fontId="23" fillId="2" borderId="0" xfId="26" applyFont="1" applyFill="1"/>
    <xf numFmtId="0" fontId="24" fillId="2" borderId="0" xfId="4" applyFont="1" applyFill="1" applyBorder="1" applyAlignment="1">
      <alignment horizontal="right"/>
    </xf>
    <xf numFmtId="0" fontId="21" fillId="2" borderId="0" xfId="26" applyFont="1" applyFill="1"/>
    <xf numFmtId="0" fontId="59" fillId="0" borderId="0" xfId="0" applyFont="1"/>
    <xf numFmtId="0" fontId="40" fillId="2" borderId="0" xfId="0" applyNumberFormat="1" applyFont="1" applyFill="1"/>
    <xf numFmtId="3" fontId="24" fillId="0" borderId="0" xfId="1" applyNumberFormat="1" applyFont="1" applyBorder="1" applyAlignment="1">
      <alignment horizontal="right" vertical="top"/>
    </xf>
    <xf numFmtId="3" fontId="23" fillId="0" borderId="0" xfId="1" applyNumberFormat="1" applyFont="1" applyBorder="1" applyAlignment="1">
      <alignment horizontal="right" vertical="top"/>
    </xf>
    <xf numFmtId="0" fontId="21" fillId="0" borderId="0" xfId="0" applyFont="1" applyBorder="1" applyAlignment="1">
      <alignment horizontal="right"/>
    </xf>
    <xf numFmtId="0" fontId="21" fillId="2" borderId="0" xfId="0" applyNumberFormat="1" applyFont="1" applyFill="1" applyBorder="1" applyAlignment="1">
      <alignment horizontal="right"/>
    </xf>
    <xf numFmtId="0" fontId="23" fillId="2" borderId="2" xfId="4" applyFont="1" applyFill="1" applyBorder="1" applyAlignment="1">
      <alignment horizontal="center" vertical="top" textRotation="90" wrapText="1"/>
    </xf>
    <xf numFmtId="0" fontId="23" fillId="2" borderId="2" xfId="4" applyFont="1" applyFill="1" applyBorder="1" applyAlignment="1">
      <alignment horizontal="right" textRotation="140" wrapText="1"/>
    </xf>
    <xf numFmtId="0" fontId="23" fillId="2" borderId="1" xfId="4" applyFont="1" applyFill="1" applyBorder="1" applyAlignment="1">
      <alignment horizontal="right" textRotation="140"/>
    </xf>
    <xf numFmtId="0" fontId="62" fillId="2" borderId="1" xfId="0" applyFont="1" applyFill="1" applyBorder="1" applyAlignment="1"/>
    <xf numFmtId="0" fontId="44" fillId="0" borderId="0" xfId="93" applyBorder="1" applyAlignment="1" applyProtection="1">
      <alignment horizontal="center"/>
    </xf>
    <xf numFmtId="0" fontId="31" fillId="0" borderId="0" xfId="0" applyFont="1" applyBorder="1" applyAlignment="1">
      <alignment horizontal="center" wrapText="1"/>
    </xf>
    <xf numFmtId="0" fontId="23" fillId="2" borderId="0" xfId="4" applyFont="1" applyFill="1" applyBorder="1" applyAlignment="1">
      <alignment horizontal="center" vertical="center" textRotation="90" wrapText="1"/>
    </xf>
    <xf numFmtId="0" fontId="23" fillId="2" borderId="2" xfId="4" applyFont="1" applyFill="1" applyBorder="1" applyAlignment="1">
      <alignment horizontal="center" vertical="center" textRotation="90" wrapText="1"/>
    </xf>
    <xf numFmtId="165" fontId="24" fillId="2" borderId="0" xfId="1" applyNumberFormat="1" applyFont="1" applyFill="1" applyBorder="1" applyAlignment="1">
      <alignment horizontal="right" vertical="center"/>
    </xf>
    <xf numFmtId="0" fontId="23" fillId="2" borderId="0" xfId="4" applyFont="1" applyFill="1" applyBorder="1" applyAlignment="1">
      <alignment horizontal="center" textRotation="135" wrapText="1"/>
    </xf>
    <xf numFmtId="3" fontId="23" fillId="2" borderId="0" xfId="1" applyNumberFormat="1" applyFont="1" applyFill="1" applyBorder="1" applyAlignment="1">
      <alignment vertical="center"/>
    </xf>
    <xf numFmtId="0" fontId="63" fillId="0" borderId="0" xfId="69" applyFont="1" applyBorder="1" applyAlignment="1"/>
    <xf numFmtId="165" fontId="24" fillId="3" borderId="0" xfId="0" applyNumberFormat="1" applyFont="1" applyFill="1" applyBorder="1" applyAlignment="1">
      <alignment horizontal="right"/>
    </xf>
    <xf numFmtId="164" fontId="23" fillId="3" borderId="0" xfId="1" applyNumberFormat="1" applyFont="1" applyFill="1" applyBorder="1" applyAlignment="1">
      <alignment horizontal="right" vertical="center"/>
    </xf>
    <xf numFmtId="164" fontId="24" fillId="2" borderId="0" xfId="1" applyNumberFormat="1" applyFont="1" applyFill="1" applyBorder="1" applyAlignment="1">
      <alignment horizontal="right" vertical="center"/>
    </xf>
    <xf numFmtId="164" fontId="23" fillId="2" borderId="0" xfId="1" applyNumberFormat="1" applyFont="1" applyFill="1" applyBorder="1" applyAlignment="1">
      <alignment horizontal="right" vertical="center"/>
    </xf>
    <xf numFmtId="165" fontId="24" fillId="3" borderId="1" xfId="1" applyNumberFormat="1" applyFont="1" applyFill="1" applyBorder="1" applyAlignment="1">
      <alignment horizontal="right" vertical="center"/>
    </xf>
    <xf numFmtId="165" fontId="23" fillId="3" borderId="1" xfId="1" applyNumberFormat="1" applyFont="1" applyFill="1" applyBorder="1" applyAlignment="1">
      <alignment horizontal="right" vertical="center"/>
    </xf>
    <xf numFmtId="3" fontId="65" fillId="2" borderId="0" xfId="1" applyNumberFormat="1" applyFont="1" applyFill="1" applyBorder="1" applyAlignment="1">
      <alignment horizontal="right" vertical="center" readingOrder="1"/>
    </xf>
    <xf numFmtId="0" fontId="23" fillId="3" borderId="7" xfId="4" applyFont="1" applyFill="1" applyBorder="1" applyAlignment="1">
      <alignment horizontal="left" vertical="center" wrapText="1" readingOrder="1"/>
    </xf>
    <xf numFmtId="3" fontId="24" fillId="3" borderId="7" xfId="1" applyNumberFormat="1" applyFont="1" applyFill="1" applyBorder="1" applyAlignment="1">
      <alignment horizontal="right" vertical="center"/>
    </xf>
    <xf numFmtId="3" fontId="23" fillId="3" borderId="7" xfId="1" applyNumberFormat="1" applyFont="1" applyFill="1" applyBorder="1" applyAlignment="1">
      <alignment horizontal="right" vertical="center"/>
    </xf>
    <xf numFmtId="171" fontId="24" fillId="2" borderId="0" xfId="1" applyNumberFormat="1" applyFont="1" applyFill="1" applyBorder="1" applyAlignment="1">
      <alignment horizontal="right" vertical="center"/>
    </xf>
    <xf numFmtId="0" fontId="0" fillId="2" borderId="0" xfId="0" applyFill="1" applyBorder="1"/>
    <xf numFmtId="0" fontId="21" fillId="2" borderId="0" xfId="0" applyFont="1" applyFill="1" applyBorder="1"/>
    <xf numFmtId="0" fontId="0" fillId="2" borderId="0" xfId="0" applyFill="1"/>
    <xf numFmtId="0" fontId="66" fillId="2" borderId="0" xfId="4" applyFont="1" applyFill="1" applyBorder="1" applyAlignment="1">
      <alignment horizontal="center" vertical="top" wrapText="1"/>
    </xf>
    <xf numFmtId="0" fontId="66" fillId="2" borderId="0" xfId="4" applyFont="1" applyFill="1" applyBorder="1" applyAlignment="1">
      <alignment horizontal="right" wrapText="1"/>
    </xf>
    <xf numFmtId="0" fontId="24" fillId="2" borderId="0" xfId="26" applyFont="1" applyFill="1" applyAlignment="1"/>
    <xf numFmtId="0" fontId="21" fillId="2" borderId="0" xfId="26" applyFont="1" applyFill="1" applyAlignment="1"/>
    <xf numFmtId="0" fontId="23" fillId="2" borderId="0" xfId="26" applyNumberFormat="1" applyFont="1" applyFill="1" applyAlignment="1">
      <alignment horizontal="left"/>
    </xf>
    <xf numFmtId="0" fontId="21" fillId="0" borderId="0" xfId="26" applyFont="1" applyAlignment="1"/>
    <xf numFmtId="0" fontId="67" fillId="2" borderId="0" xfId="0" applyFont="1" applyFill="1" applyBorder="1"/>
    <xf numFmtId="0" fontId="67" fillId="2" borderId="0" xfId="4" applyFont="1" applyFill="1" applyAlignment="1"/>
    <xf numFmtId="0" fontId="20" fillId="2" borderId="0" xfId="0" applyFont="1" applyFill="1" applyBorder="1" applyAlignment="1">
      <alignment readingOrder="1"/>
    </xf>
    <xf numFmtId="0" fontId="24" fillId="0" borderId="0" xfId="4" applyFont="1" applyFill="1"/>
    <xf numFmtId="0" fontId="24" fillId="2" borderId="0" xfId="26" applyFont="1" applyFill="1" applyAlignment="1">
      <alignment wrapText="1"/>
    </xf>
    <xf numFmtId="0" fontId="33" fillId="2" borderId="0" xfId="0" applyFont="1" applyFill="1" applyBorder="1" applyAlignment="1"/>
    <xf numFmtId="166" fontId="21" fillId="2" borderId="0" xfId="4" applyNumberFormat="1" applyFont="1" applyFill="1" applyBorder="1" applyAlignment="1"/>
    <xf numFmtId="0" fontId="20" fillId="2" borderId="0" xfId="4" applyFont="1" applyFill="1" applyBorder="1" applyAlignment="1">
      <alignment horizontal="right"/>
    </xf>
    <xf numFmtId="0" fontId="22" fillId="2" borderId="0" xfId="4" applyFont="1" applyFill="1" applyBorder="1" applyAlignment="1">
      <alignment horizontal="right"/>
    </xf>
    <xf numFmtId="0" fontId="29" fillId="2" borderId="0" xfId="0" applyNumberFormat="1" applyFont="1" applyFill="1" applyBorder="1" applyAlignment="1">
      <alignment horizontal="left"/>
    </xf>
    <xf numFmtId="0" fontId="21" fillId="2" borderId="0" xfId="0" applyFont="1" applyFill="1" applyBorder="1" applyAlignment="1">
      <alignment horizontal="right"/>
    </xf>
    <xf numFmtId="0" fontId="20" fillId="2" borderId="0" xfId="4" applyFont="1" applyFill="1" applyBorder="1" applyAlignment="1"/>
    <xf numFmtId="3" fontId="20" fillId="2" borderId="0" xfId="4" applyNumberFormat="1" applyFont="1" applyFill="1" applyBorder="1" applyAlignment="1">
      <alignment horizontal="right"/>
    </xf>
    <xf numFmtId="3" fontId="22" fillId="2" borderId="0" xfId="4" applyNumberFormat="1" applyFont="1" applyFill="1" applyBorder="1" applyAlignment="1">
      <alignment horizontal="right"/>
    </xf>
    <xf numFmtId="3" fontId="20" fillId="2" borderId="0" xfId="0" applyNumberFormat="1" applyFont="1" applyFill="1" applyBorder="1" applyAlignment="1">
      <alignment horizontal="right"/>
    </xf>
    <xf numFmtId="3" fontId="20" fillId="2" borderId="0" xfId="3" applyNumberFormat="1" applyFont="1" applyFill="1" applyBorder="1" applyAlignment="1">
      <alignment horizontal="right"/>
    </xf>
    <xf numFmtId="3" fontId="20" fillId="2" borderId="0" xfId="1" applyNumberFormat="1" applyFont="1" applyFill="1" applyBorder="1" applyAlignment="1">
      <alignment horizontal="right"/>
    </xf>
    <xf numFmtId="0" fontId="22" fillId="2" borderId="0" xfId="4" applyFont="1" applyFill="1" applyBorder="1" applyAlignment="1"/>
    <xf numFmtId="3" fontId="64" fillId="2" borderId="0" xfId="1" applyNumberFormat="1" applyFont="1" applyFill="1" applyBorder="1" applyAlignment="1">
      <alignment horizontal="right" vertical="center" readingOrder="1"/>
    </xf>
    <xf numFmtId="0" fontId="23" fillId="2" borderId="0" xfId="0" applyNumberFormat="1" applyFont="1" applyFill="1" applyBorder="1" applyAlignment="1"/>
    <xf numFmtId="0" fontId="0" fillId="2" borderId="0" xfId="0" applyNumberFormat="1" applyFill="1" applyBorder="1" applyAlignment="1"/>
    <xf numFmtId="0" fontId="24" fillId="2" borderId="0" xfId="0" applyNumberFormat="1" applyFont="1" applyFill="1" applyAlignment="1">
      <alignment horizontal="left" vertical="top" readingOrder="1"/>
    </xf>
    <xf numFmtId="0" fontId="24" fillId="3" borderId="2" xfId="4" applyFont="1" applyFill="1" applyBorder="1" applyAlignment="1">
      <alignment readingOrder="1"/>
    </xf>
    <xf numFmtId="3" fontId="23" fillId="3" borderId="2" xfId="4" applyNumberFormat="1" applyFont="1" applyFill="1" applyBorder="1" applyAlignment="1">
      <alignment horizontal="right" readingOrder="1"/>
    </xf>
    <xf numFmtId="3" fontId="23" fillId="2" borderId="0" xfId="4" applyNumberFormat="1" applyFont="1" applyFill="1" applyBorder="1" applyAlignment="1">
      <alignment horizontal="right" readingOrder="1"/>
    </xf>
    <xf numFmtId="0" fontId="24" fillId="3" borderId="0" xfId="4" applyFont="1" applyFill="1" applyBorder="1" applyAlignment="1">
      <alignment readingOrder="1"/>
    </xf>
    <xf numFmtId="3" fontId="23" fillId="3" borderId="0" xfId="4" applyNumberFormat="1" applyFont="1" applyFill="1" applyBorder="1" applyAlignment="1">
      <alignment horizontal="right" readingOrder="1"/>
    </xf>
    <xf numFmtId="3" fontId="23" fillId="2" borderId="1" xfId="4" applyNumberFormat="1" applyFont="1" applyFill="1" applyBorder="1" applyAlignment="1">
      <alignment horizontal="right" readingOrder="1"/>
    </xf>
    <xf numFmtId="0" fontId="42" fillId="2" borderId="0" xfId="26" applyFont="1" applyFill="1"/>
    <xf numFmtId="0" fontId="21" fillId="2" borderId="0" xfId="26" applyFill="1"/>
    <xf numFmtId="0" fontId="69" fillId="2" borderId="0" xfId="0" applyFont="1" applyFill="1" applyAlignment="1"/>
    <xf numFmtId="0" fontId="69" fillId="2" borderId="0" xfId="0" applyFont="1" applyFill="1"/>
    <xf numFmtId="0" fontId="69" fillId="2" borderId="0" xfId="26" applyFont="1" applyFill="1" applyAlignment="1">
      <alignment wrapText="1"/>
    </xf>
    <xf numFmtId="0" fontId="69" fillId="2" borderId="0" xfId="0" applyFont="1" applyFill="1" applyAlignment="1">
      <alignment wrapText="1"/>
    </xf>
    <xf numFmtId="0" fontId="44" fillId="3" borderId="0" xfId="93" applyFill="1" applyAlignment="1" applyProtection="1"/>
    <xf numFmtId="0" fontId="23" fillId="6" borderId="3" xfId="4" applyFont="1" applyFill="1" applyBorder="1" applyAlignment="1">
      <alignment horizontal="center" textRotation="135" wrapText="1"/>
    </xf>
    <xf numFmtId="0" fontId="23" fillId="6" borderId="3" xfId="4" applyFont="1" applyFill="1" applyBorder="1" applyAlignment="1">
      <alignment horizontal="left" textRotation="135" wrapText="1"/>
    </xf>
    <xf numFmtId="0" fontId="23" fillId="6" borderId="3" xfId="4" applyFont="1" applyFill="1" applyBorder="1" applyAlignment="1">
      <alignment horizontal="right" textRotation="140" wrapText="1"/>
    </xf>
    <xf numFmtId="0" fontId="21" fillId="4" borderId="3" xfId="4" applyFont="1" applyFill="1" applyBorder="1" applyAlignment="1"/>
    <xf numFmtId="0" fontId="23" fillId="6" borderId="3" xfId="4" applyFont="1" applyFill="1" applyBorder="1" applyAlignment="1">
      <alignment horizontal="right" textRotation="135" wrapText="1"/>
    </xf>
    <xf numFmtId="0" fontId="70" fillId="0" borderId="0" xfId="0" applyFont="1" applyAlignment="1">
      <alignment horizontal="left" vertical="top" wrapText="1"/>
    </xf>
    <xf numFmtId="0" fontId="71" fillId="0" borderId="0" xfId="0" applyFont="1" applyAlignment="1">
      <alignment horizontal="left" vertical="top" wrapText="1"/>
    </xf>
    <xf numFmtId="0" fontId="67" fillId="0" borderId="0" xfId="0" applyFont="1" applyBorder="1"/>
    <xf numFmtId="3" fontId="66" fillId="2" borderId="0" xfId="3" applyNumberFormat="1" applyFont="1" applyFill="1" applyBorder="1" applyAlignment="1">
      <alignment horizontal="right" wrapText="1"/>
    </xf>
    <xf numFmtId="0" fontId="67" fillId="2" borderId="0" xfId="0" applyNumberFormat="1" applyFont="1" applyFill="1"/>
    <xf numFmtId="165" fontId="67" fillId="2" borderId="0" xfId="2" applyNumberFormat="1" applyFont="1" applyFill="1"/>
    <xf numFmtId="0" fontId="44" fillId="0" borderId="0" xfId="93" applyFill="1" applyBorder="1" applyAlignment="1" applyProtection="1"/>
    <xf numFmtId="0" fontId="25" fillId="0" borderId="0" xfId="0" applyFont="1" applyFill="1" applyBorder="1"/>
    <xf numFmtId="0" fontId="40" fillId="0" borderId="0" xfId="0" applyFont="1" applyFill="1" applyBorder="1"/>
    <xf numFmtId="165" fontId="24" fillId="0" borderId="0" xfId="2" applyNumberFormat="1" applyFont="1" applyFill="1" applyBorder="1" applyAlignment="1">
      <alignment vertical="center"/>
    </xf>
    <xf numFmtId="0" fontId="31" fillId="0" borderId="0" xfId="0" applyFont="1" applyFill="1" applyBorder="1" applyAlignment="1">
      <alignment wrapText="1"/>
    </xf>
    <xf numFmtId="172" fontId="75" fillId="0" borderId="0" xfId="141" applyNumberFormat="1" applyFont="1" applyBorder="1" applyAlignment="1">
      <alignment horizontal="right" vertical="center"/>
    </xf>
    <xf numFmtId="3" fontId="0" fillId="0" borderId="0" xfId="0" applyNumberFormat="1" applyBorder="1"/>
    <xf numFmtId="3" fontId="0" fillId="0" borderId="0" xfId="0" applyNumberFormat="1" applyFill="1" applyBorder="1"/>
    <xf numFmtId="0" fontId="75" fillId="0" borderId="0" xfId="141" applyFont="1" applyFill="1" applyBorder="1" applyAlignment="1">
      <alignment vertical="top" wrapText="1"/>
    </xf>
    <xf numFmtId="172" fontId="0" fillId="0" borderId="0" xfId="0" applyNumberFormat="1" applyFill="1" applyBorder="1"/>
    <xf numFmtId="167" fontId="0" fillId="0" borderId="0" xfId="0" applyNumberFormat="1" applyFill="1" applyBorder="1"/>
    <xf numFmtId="165" fontId="0" fillId="0" borderId="0" xfId="2" applyNumberFormat="1" applyFont="1" applyFill="1" applyBorder="1"/>
    <xf numFmtId="0" fontId="75" fillId="0" borderId="0" xfId="141" applyFont="1" applyFill="1" applyBorder="1" applyAlignment="1">
      <alignment horizontal="left" vertical="top"/>
    </xf>
    <xf numFmtId="172" fontId="75" fillId="0" borderId="0" xfId="141" applyNumberFormat="1" applyFont="1" applyFill="1" applyBorder="1" applyAlignment="1">
      <alignment horizontal="right" vertical="center"/>
    </xf>
    <xf numFmtId="0" fontId="75" fillId="0" borderId="0" xfId="141" applyFont="1" applyFill="1" applyBorder="1" applyAlignment="1">
      <alignment horizontal="left" vertical="top" wrapText="1"/>
    </xf>
    <xf numFmtId="0" fontId="75" fillId="0" borderId="0" xfId="142" applyFont="1" applyFill="1" applyBorder="1" applyAlignment="1">
      <alignment wrapText="1"/>
    </xf>
    <xf numFmtId="43" fontId="24" fillId="2" borderId="0" xfId="0" applyNumberFormat="1" applyFont="1" applyFill="1"/>
    <xf numFmtId="0" fontId="0" fillId="0" borderId="1" xfId="0" applyBorder="1" applyAlignment="1">
      <alignment horizontal="center"/>
    </xf>
    <xf numFmtId="3" fontId="24" fillId="2" borderId="0" xfId="1" applyNumberFormat="1" applyFont="1" applyFill="1" applyBorder="1" applyAlignment="1">
      <alignment vertical="center"/>
    </xf>
    <xf numFmtId="0" fontId="67" fillId="2" borderId="0" xfId="2" applyNumberFormat="1" applyFont="1" applyFill="1"/>
    <xf numFmtId="3" fontId="67" fillId="2" borderId="0" xfId="2" applyNumberFormat="1" applyFont="1" applyFill="1"/>
    <xf numFmtId="3" fontId="64" fillId="2" borderId="0" xfId="0" applyNumberFormat="1" applyFont="1" applyFill="1"/>
    <xf numFmtId="3" fontId="64" fillId="2" borderId="0" xfId="2" applyNumberFormat="1" applyFont="1" applyFill="1"/>
    <xf numFmtId="171" fontId="64" fillId="2" borderId="0" xfId="2" applyNumberFormat="1" applyFont="1" applyFill="1"/>
    <xf numFmtId="3" fontId="22" fillId="0" borderId="0" xfId="1" applyNumberFormat="1" applyFont="1" applyFill="1" applyBorder="1" applyAlignment="1">
      <alignment horizontal="right" vertical="center" readingOrder="1"/>
    </xf>
    <xf numFmtId="0" fontId="21" fillId="0" borderId="0" xfId="0" applyFont="1" applyFill="1" applyBorder="1"/>
    <xf numFmtId="169" fontId="24" fillId="0" borderId="0" xfId="1" quotePrefix="1" applyNumberFormat="1" applyFont="1" applyFill="1" applyBorder="1" applyAlignment="1">
      <alignment horizontal="right" vertical="center"/>
    </xf>
    <xf numFmtId="164" fontId="24" fillId="2" borderId="0" xfId="0" applyNumberFormat="1" applyFont="1" applyFill="1" applyBorder="1" applyAlignment="1">
      <alignment horizontal="right"/>
    </xf>
    <xf numFmtId="0" fontId="21" fillId="2" borderId="2" xfId="0" applyNumberFormat="1" applyFont="1" applyFill="1" applyBorder="1"/>
    <xf numFmtId="167" fontId="24" fillId="3" borderId="0" xfId="1" applyNumberFormat="1" applyFont="1" applyFill="1" applyBorder="1" applyAlignment="1">
      <alignment horizontal="right"/>
    </xf>
    <xf numFmtId="167" fontId="24" fillId="2" borderId="0" xfId="0" applyNumberFormat="1" applyFont="1" applyFill="1" applyBorder="1" applyAlignment="1">
      <alignment horizontal="right"/>
    </xf>
    <xf numFmtId="167" fontId="24" fillId="3" borderId="0" xfId="0" applyNumberFormat="1" applyFont="1" applyFill="1" applyBorder="1" applyAlignment="1">
      <alignment horizontal="right"/>
    </xf>
    <xf numFmtId="0" fontId="24" fillId="3" borderId="0" xfId="1" applyNumberFormat="1" applyFont="1" applyFill="1" applyBorder="1" applyAlignment="1">
      <alignment horizontal="right"/>
    </xf>
    <xf numFmtId="167" fontId="24" fillId="2" borderId="0" xfId="1" applyNumberFormat="1" applyFont="1" applyFill="1" applyBorder="1" applyAlignment="1">
      <alignment horizontal="right"/>
    </xf>
    <xf numFmtId="3" fontId="67" fillId="2" borderId="0" xfId="0" applyNumberFormat="1" applyFont="1" applyFill="1"/>
    <xf numFmtId="0" fontId="24" fillId="0" borderId="0" xfId="0" applyFont="1" applyFill="1" applyBorder="1" applyAlignment="1">
      <alignment horizontal="left" wrapText="1"/>
    </xf>
    <xf numFmtId="0" fontId="24" fillId="0" borderId="0" xfId="0" applyFont="1" applyFill="1" applyBorder="1" applyAlignment="1">
      <alignment horizontal="left"/>
    </xf>
    <xf numFmtId="0" fontId="78" fillId="0" borderId="0" xfId="0" applyFont="1" applyAlignment="1">
      <alignment vertical="top"/>
    </xf>
    <xf numFmtId="3" fontId="24" fillId="3" borderId="0" xfId="0" applyNumberFormat="1" applyFont="1" applyFill="1" applyBorder="1" applyAlignment="1">
      <alignment horizontal="right"/>
    </xf>
    <xf numFmtId="0" fontId="23" fillId="0" borderId="0" xfId="0" applyFont="1" applyBorder="1" applyAlignment="1">
      <alignment vertical="top" wrapText="1"/>
    </xf>
    <xf numFmtId="0" fontId="23" fillId="0" borderId="0" xfId="26" applyNumberFormat="1" applyFont="1" applyFill="1" applyBorder="1" applyAlignment="1">
      <alignment horizontal="right"/>
    </xf>
    <xf numFmtId="0" fontId="0" fillId="0" borderId="0" xfId="0" applyNumberFormat="1" applyFill="1"/>
    <xf numFmtId="164" fontId="24" fillId="0" borderId="0" xfId="1" applyNumberFormat="1" applyFont="1" applyFill="1" applyBorder="1" applyAlignment="1">
      <alignment horizontal="right" wrapText="1"/>
    </xf>
    <xf numFmtId="3" fontId="24" fillId="0" borderId="0" xfId="3" applyNumberFormat="1" applyFont="1" applyFill="1" applyBorder="1" applyAlignment="1">
      <alignment horizontal="right" wrapText="1"/>
    </xf>
    <xf numFmtId="3" fontId="24" fillId="0" borderId="0" xfId="0" applyNumberFormat="1" applyFont="1" applyFill="1" applyBorder="1" applyAlignment="1">
      <alignment horizontal="right" wrapText="1"/>
    </xf>
    <xf numFmtId="165" fontId="24" fillId="2" borderId="0" xfId="1" applyNumberFormat="1" applyFont="1" applyFill="1" applyBorder="1" applyAlignment="1">
      <alignment horizontal="right"/>
    </xf>
    <xf numFmtId="165" fontId="24" fillId="0" borderId="0" xfId="1" applyNumberFormat="1" applyFont="1" applyFill="1" applyBorder="1" applyAlignment="1">
      <alignment horizontal="right"/>
    </xf>
    <xf numFmtId="3" fontId="23" fillId="2" borderId="0" xfId="3" applyNumberFormat="1" applyFont="1" applyFill="1" applyBorder="1" applyAlignment="1">
      <alignment horizontal="right" wrapText="1"/>
    </xf>
    <xf numFmtId="0" fontId="21" fillId="0" borderId="0" xfId="2" applyNumberFormat="1" applyFont="1" applyFill="1"/>
    <xf numFmtId="0" fontId="23" fillId="3" borderId="0" xfId="26" applyNumberFormat="1" applyFont="1" applyFill="1" applyBorder="1" applyAlignment="1">
      <alignment horizontal="right"/>
    </xf>
    <xf numFmtId="3" fontId="24" fillId="3" borderId="0" xfId="3" applyNumberFormat="1" applyFont="1" applyFill="1" applyBorder="1" applyAlignment="1">
      <alignment horizontal="right" wrapText="1"/>
    </xf>
    <xf numFmtId="165" fontId="24" fillId="3" borderId="0" xfId="1" applyNumberFormat="1" applyFont="1" applyFill="1" applyBorder="1" applyAlignment="1">
      <alignment horizontal="right"/>
    </xf>
    <xf numFmtId="164" fontId="24" fillId="3" borderId="0" xfId="1" applyNumberFormat="1" applyFont="1" applyFill="1" applyBorder="1" applyAlignment="1">
      <alignment horizontal="right" wrapText="1"/>
    </xf>
    <xf numFmtId="0" fontId="23" fillId="0" borderId="0" xfId="4" applyFont="1" applyFill="1" applyBorder="1" applyAlignment="1">
      <alignment horizontal="left" vertical="center" wrapText="1" readingOrder="1"/>
    </xf>
    <xf numFmtId="0" fontId="23" fillId="0" borderId="0" xfId="0" applyFont="1" applyBorder="1" applyAlignment="1">
      <alignment vertical="top" wrapText="1"/>
    </xf>
    <xf numFmtId="0" fontId="23" fillId="3" borderId="2" xfId="4" applyFont="1" applyFill="1" applyBorder="1" applyAlignment="1">
      <alignment vertical="center" wrapText="1" readingOrder="1"/>
    </xf>
    <xf numFmtId="0" fontId="24" fillId="0" borderId="0" xfId="0" applyFont="1" applyFill="1" applyBorder="1" applyAlignment="1">
      <alignment readingOrder="1"/>
    </xf>
    <xf numFmtId="0" fontId="23" fillId="0" borderId="0" xfId="4" applyFont="1" applyFill="1" applyBorder="1" applyAlignment="1">
      <alignment textRotation="135" wrapText="1"/>
    </xf>
    <xf numFmtId="0" fontId="21" fillId="0" borderId="0" xfId="26" applyFont="1" applyFill="1" applyAlignment="1"/>
    <xf numFmtId="0" fontId="21" fillId="0" borderId="0" xfId="4" applyFont="1" applyFill="1" applyBorder="1"/>
    <xf numFmtId="0" fontId="0" fillId="0" borderId="0" xfId="0" applyNumberFormat="1" applyFill="1" applyBorder="1"/>
    <xf numFmtId="0" fontId="24" fillId="0" borderId="0" xfId="0" applyNumberFormat="1" applyFont="1" applyFill="1" applyBorder="1"/>
    <xf numFmtId="0" fontId="23" fillId="0" borderId="0" xfId="0" applyNumberFormat="1" applyFont="1" applyFill="1" applyBorder="1"/>
    <xf numFmtId="0" fontId="23" fillId="0" borderId="0" xfId="0" applyNumberFormat="1" applyFont="1" applyFill="1" applyBorder="1" applyAlignment="1">
      <alignment horizontal="right"/>
    </xf>
    <xf numFmtId="0" fontId="23" fillId="0" borderId="0" xfId="0" applyNumberFormat="1" applyFont="1" applyFill="1" applyBorder="1" applyAlignment="1">
      <alignment horizontal="right" wrapText="1"/>
    </xf>
    <xf numFmtId="0" fontId="80" fillId="0" borderId="0" xfId="0" applyFont="1"/>
    <xf numFmtId="0" fontId="68" fillId="2" borderId="0" xfId="0" applyNumberFormat="1" applyFont="1" applyFill="1" applyBorder="1"/>
    <xf numFmtId="3" fontId="23" fillId="3" borderId="2" xfId="1" applyNumberFormat="1" applyFont="1" applyFill="1" applyBorder="1" applyAlignment="1">
      <alignment vertical="center"/>
    </xf>
    <xf numFmtId="0" fontId="24" fillId="0" borderId="0" xfId="0" applyFont="1" applyFill="1" applyBorder="1" applyAlignment="1">
      <alignment horizontal="left" wrapText="1"/>
    </xf>
    <xf numFmtId="0" fontId="24" fillId="2" borderId="0" xfId="26" applyFont="1" applyFill="1" applyAlignment="1">
      <alignment wrapText="1"/>
    </xf>
    <xf numFmtId="0" fontId="29" fillId="0" borderId="0" xfId="0" applyFont="1" applyBorder="1"/>
    <xf numFmtId="0" fontId="23" fillId="0" borderId="0" xfId="4" applyFont="1" applyFill="1" applyBorder="1" applyAlignment="1">
      <alignment horizontal="right" textRotation="135" wrapText="1"/>
    </xf>
    <xf numFmtId="0" fontId="20" fillId="0" borderId="0" xfId="0" applyFont="1" applyFill="1" applyBorder="1" applyAlignment="1">
      <alignment readingOrder="1"/>
    </xf>
    <xf numFmtId="0" fontId="0" fillId="0" borderId="0" xfId="0" applyFill="1" applyBorder="1" applyAlignment="1">
      <alignment horizontal="center"/>
    </xf>
    <xf numFmtId="0" fontId="67" fillId="0" borderId="0" xfId="0" applyNumberFormat="1" applyFont="1" applyFill="1"/>
    <xf numFmtId="0" fontId="21" fillId="0" borderId="0" xfId="0" applyNumberFormat="1" applyFont="1" applyFill="1"/>
    <xf numFmtId="0" fontId="81" fillId="0" borderId="0" xfId="0" applyFont="1" applyBorder="1" applyAlignment="1">
      <alignment readingOrder="1"/>
    </xf>
    <xf numFmtId="0" fontId="82" fillId="0" borderId="0" xfId="0" applyFont="1" applyBorder="1" applyAlignment="1">
      <alignment horizontal="center"/>
    </xf>
    <xf numFmtId="0" fontId="73" fillId="4" borderId="3" xfId="4" applyFont="1" applyFill="1" applyBorder="1" applyAlignment="1">
      <alignment horizontal="center" vertical="top" textRotation="90" wrapText="1"/>
    </xf>
    <xf numFmtId="0" fontId="73" fillId="2" borderId="2" xfId="4" applyFont="1" applyFill="1" applyBorder="1" applyAlignment="1">
      <alignment horizontal="center" vertical="top" textRotation="90" wrapText="1"/>
    </xf>
    <xf numFmtId="0" fontId="82" fillId="2" borderId="0" xfId="0" applyNumberFormat="1" applyFont="1" applyFill="1" applyBorder="1"/>
    <xf numFmtId="0" fontId="24" fillId="2" borderId="5" xfId="0" applyNumberFormat="1" applyFont="1" applyFill="1" applyBorder="1" applyAlignment="1">
      <alignment vertical="top"/>
    </xf>
    <xf numFmtId="164" fontId="22" fillId="0" borderId="2" xfId="1" applyNumberFormat="1" applyFont="1" applyFill="1" applyBorder="1" applyAlignment="1">
      <alignment horizontal="right"/>
    </xf>
    <xf numFmtId="0" fontId="21" fillId="2" borderId="2" xfId="4" applyFont="1" applyFill="1" applyBorder="1"/>
    <xf numFmtId="0" fontId="63" fillId="0" borderId="2" xfId="69" applyFont="1" applyBorder="1" applyAlignment="1"/>
    <xf numFmtId="10" fontId="21" fillId="2" borderId="2" xfId="4" applyNumberFormat="1" applyFont="1" applyFill="1" applyBorder="1"/>
    <xf numFmtId="0" fontId="29" fillId="0" borderId="0" xfId="0" applyFont="1" applyBorder="1" applyAlignment="1">
      <alignment horizontal="center"/>
    </xf>
    <xf numFmtId="0" fontId="23" fillId="0" borderId="0" xfId="0" applyFont="1" applyBorder="1" applyAlignment="1">
      <alignment horizontal="center"/>
    </xf>
    <xf numFmtId="0" fontId="22" fillId="0" borderId="0" xfId="0" applyFont="1" applyBorder="1" applyAlignment="1">
      <alignment readingOrder="1"/>
    </xf>
    <xf numFmtId="0" fontId="23" fillId="2" borderId="0" xfId="0" applyNumberFormat="1" applyFont="1" applyFill="1" applyBorder="1" applyAlignment="1">
      <alignment readingOrder="1"/>
    </xf>
    <xf numFmtId="0" fontId="23" fillId="3" borderId="5" xfId="4" applyFont="1" applyFill="1" applyBorder="1" applyAlignment="1">
      <alignment horizontal="left" vertical="center" wrapText="1" readingOrder="1"/>
    </xf>
    <xf numFmtId="0" fontId="23" fillId="0" borderId="5" xfId="4" applyFont="1" applyFill="1" applyBorder="1" applyAlignment="1">
      <alignment horizontal="center" vertical="center" textRotation="90" wrapText="1"/>
    </xf>
    <xf numFmtId="0" fontId="23" fillId="0" borderId="5" xfId="4" applyFont="1" applyFill="1" applyBorder="1" applyAlignment="1">
      <alignment horizontal="left" vertical="center" wrapText="1" readingOrder="1"/>
    </xf>
    <xf numFmtId="164" fontId="24" fillId="0" borderId="5" xfId="1" applyNumberFormat="1" applyFont="1" applyFill="1" applyBorder="1" applyAlignment="1">
      <alignment horizontal="center" vertical="center"/>
    </xf>
    <xf numFmtId="164" fontId="24" fillId="0" borderId="5" xfId="1" applyNumberFormat="1" applyFont="1" applyFill="1" applyBorder="1" applyAlignment="1">
      <alignment horizontal="right" vertical="center"/>
    </xf>
    <xf numFmtId="164" fontId="23" fillId="0" borderId="5" xfId="1" applyNumberFormat="1" applyFont="1" applyFill="1" applyBorder="1" applyAlignment="1">
      <alignment horizontal="center" vertical="center"/>
    </xf>
    <xf numFmtId="0" fontId="23" fillId="0" borderId="5" xfId="4" applyFont="1" applyFill="1" applyBorder="1" applyAlignment="1">
      <alignment vertical="center" textRotation="90" wrapText="1"/>
    </xf>
    <xf numFmtId="0" fontId="57" fillId="0" borderId="5" xfId="4" applyFont="1" applyFill="1" applyBorder="1" applyAlignment="1">
      <alignment horizontal="left" vertical="center" wrapText="1" readingOrder="1"/>
    </xf>
    <xf numFmtId="0" fontId="21" fillId="0" borderId="5" xfId="0" applyFont="1" applyFill="1" applyBorder="1"/>
    <xf numFmtId="0" fontId="21" fillId="0" borderId="5" xfId="0" quotePrefix="1" applyFont="1" applyFill="1" applyBorder="1"/>
    <xf numFmtId="0" fontId="29" fillId="0" borderId="5" xfId="0" applyFont="1" applyFill="1" applyBorder="1"/>
    <xf numFmtId="0" fontId="23" fillId="2" borderId="5" xfId="4" applyFont="1" applyFill="1" applyBorder="1" applyAlignment="1">
      <alignment readingOrder="1"/>
    </xf>
    <xf numFmtId="165" fontId="60" fillId="2" borderId="5" xfId="4" applyNumberFormat="1" applyFont="1" applyFill="1" applyBorder="1" applyAlignment="1">
      <alignment horizontal="center"/>
    </xf>
    <xf numFmtId="0" fontId="24" fillId="0" borderId="5" xfId="0" applyFont="1" applyBorder="1" applyAlignment="1">
      <alignment horizontal="center"/>
    </xf>
    <xf numFmtId="169" fontId="23" fillId="0" borderId="5" xfId="1" applyNumberFormat="1" applyFont="1" applyFill="1" applyBorder="1" applyAlignment="1">
      <alignment horizontal="right" vertical="center"/>
    </xf>
    <xf numFmtId="0" fontId="57" fillId="0" borderId="8" xfId="4" applyFont="1" applyFill="1" applyBorder="1" applyAlignment="1">
      <alignment horizontal="left"/>
    </xf>
    <xf numFmtId="0" fontId="57" fillId="0" borderId="8" xfId="4" applyFont="1" applyFill="1" applyBorder="1" applyAlignment="1">
      <alignment horizontal="left" vertical="center" wrapText="1"/>
    </xf>
    <xf numFmtId="164" fontId="24" fillId="0" borderId="8" xfId="1" applyNumberFormat="1" applyFont="1" applyFill="1" applyBorder="1" applyAlignment="1">
      <alignment horizontal="center" vertical="center"/>
    </xf>
    <xf numFmtId="164" fontId="23" fillId="0" borderId="8" xfId="1" applyNumberFormat="1" applyFont="1" applyFill="1" applyBorder="1" applyAlignment="1">
      <alignment horizontal="center" vertical="center"/>
    </xf>
    <xf numFmtId="0" fontId="24" fillId="0" borderId="8" xfId="0" applyFont="1" applyBorder="1"/>
    <xf numFmtId="0" fontId="24" fillId="2" borderId="2" xfId="4" applyFont="1" applyFill="1" applyBorder="1" applyAlignment="1">
      <alignment readingOrder="1"/>
    </xf>
    <xf numFmtId="0" fontId="24" fillId="2" borderId="2" xfId="4" applyFont="1" applyFill="1" applyBorder="1" applyAlignment="1">
      <alignment horizontal="right"/>
    </xf>
    <xf numFmtId="0" fontId="24" fillId="2" borderId="2" xfId="4" applyFont="1" applyFill="1" applyBorder="1" applyAlignment="1">
      <alignment horizontal="center"/>
    </xf>
    <xf numFmtId="166" fontId="24" fillId="0" borderId="2" xfId="4" applyNumberFormat="1" applyFont="1" applyBorder="1" applyAlignment="1">
      <alignment horizontal="center"/>
    </xf>
    <xf numFmtId="0" fontId="24" fillId="0" borderId="2" xfId="4" applyFont="1" applyBorder="1" applyAlignment="1">
      <alignment horizontal="center"/>
    </xf>
    <xf numFmtId="0" fontId="24" fillId="0" borderId="2" xfId="0" applyFont="1" applyBorder="1" applyAlignment="1">
      <alignment horizontal="center"/>
    </xf>
    <xf numFmtId="0" fontId="44" fillId="0" borderId="0" xfId="93" applyBorder="1" applyAlignment="1" applyProtection="1"/>
    <xf numFmtId="0" fontId="24" fillId="2" borderId="0" xfId="4" applyFont="1" applyFill="1" applyBorder="1" applyAlignment="1">
      <alignment horizontal="right"/>
    </xf>
    <xf numFmtId="0" fontId="21" fillId="2" borderId="0" xfId="2" applyNumberFormat="1" applyFont="1" applyFill="1" applyBorder="1" applyAlignment="1">
      <alignment horizontal="right"/>
    </xf>
    <xf numFmtId="0" fontId="21" fillId="2" borderId="0" xfId="4" applyFont="1" applyFill="1" applyAlignment="1">
      <alignment horizontal="right"/>
    </xf>
    <xf numFmtId="171" fontId="24" fillId="0" borderId="10" xfId="1" applyNumberFormat="1" applyFont="1" applyFill="1" applyBorder="1" applyAlignment="1">
      <alignment horizontal="right" vertical="center"/>
    </xf>
    <xf numFmtId="0" fontId="24" fillId="0" borderId="10" xfId="0" applyFont="1" applyFill="1" applyBorder="1" applyAlignment="1">
      <alignment vertical="center"/>
    </xf>
    <xf numFmtId="171" fontId="24" fillId="3" borderId="0" xfId="0" applyNumberFormat="1" applyFont="1" applyFill="1" applyBorder="1" applyAlignment="1">
      <alignment horizontal="right" wrapText="1"/>
    </xf>
    <xf numFmtId="171" fontId="24" fillId="2" borderId="0" xfId="0" applyNumberFormat="1" applyFont="1" applyFill="1" applyBorder="1" applyAlignment="1">
      <alignment horizontal="right" wrapText="1"/>
    </xf>
    <xf numFmtId="171" fontId="23" fillId="2" borderId="0" xfId="0" applyNumberFormat="1" applyFont="1" applyFill="1" applyBorder="1" applyAlignment="1">
      <alignment horizontal="right" wrapText="1"/>
    </xf>
    <xf numFmtId="171" fontId="24" fillId="2" borderId="0" xfId="0" applyNumberFormat="1" applyFont="1" applyFill="1" applyBorder="1"/>
    <xf numFmtId="171" fontId="24" fillId="2" borderId="0" xfId="1" applyNumberFormat="1" applyFont="1" applyFill="1" applyBorder="1" applyAlignment="1">
      <alignment horizontal="right"/>
    </xf>
    <xf numFmtId="171" fontId="24" fillId="0" borderId="0" xfId="0" applyNumberFormat="1" applyFont="1" applyFill="1" applyBorder="1" applyAlignment="1">
      <alignment horizontal="right" wrapText="1"/>
    </xf>
    <xf numFmtId="3" fontId="0" fillId="2" borderId="0" xfId="0" applyNumberFormat="1" applyFill="1"/>
    <xf numFmtId="0" fontId="67" fillId="0" borderId="0" xfId="0" applyFont="1" applyBorder="1" applyAlignment="1">
      <alignment horizontal="right"/>
    </xf>
    <xf numFmtId="0" fontId="68" fillId="0" borderId="0" xfId="0" applyFont="1" applyBorder="1" applyAlignment="1">
      <alignment readingOrder="1"/>
    </xf>
    <xf numFmtId="167" fontId="24" fillId="3" borderId="0" xfId="0" applyNumberFormat="1" applyFont="1" applyFill="1" applyBorder="1"/>
    <xf numFmtId="0" fontId="21" fillId="0" borderId="2" xfId="0" applyFont="1" applyBorder="1" applyAlignment="1">
      <alignment horizontal="center"/>
    </xf>
    <xf numFmtId="3" fontId="24" fillId="3" borderId="2" xfId="4" applyNumberFormat="1" applyFont="1" applyFill="1" applyBorder="1" applyAlignment="1">
      <alignment horizontal="right" readingOrder="1"/>
    </xf>
    <xf numFmtId="3" fontId="24" fillId="2" borderId="0" xfId="4" applyNumberFormat="1" applyFont="1" applyFill="1" applyBorder="1" applyAlignment="1">
      <alignment horizontal="right" readingOrder="1"/>
    </xf>
    <xf numFmtId="3" fontId="24" fillId="3" borderId="0" xfId="0" applyNumberFormat="1" applyFont="1" applyFill="1" applyBorder="1" applyAlignment="1">
      <alignment horizontal="right" readingOrder="1"/>
    </xf>
    <xf numFmtId="3" fontId="24" fillId="3" borderId="0" xfId="4" applyNumberFormat="1" applyFont="1" applyFill="1" applyBorder="1" applyAlignment="1">
      <alignment horizontal="right" readingOrder="1"/>
    </xf>
    <xf numFmtId="3" fontId="24" fillId="3" borderId="0" xfId="3" applyNumberFormat="1" applyFont="1" applyFill="1" applyBorder="1" applyAlignment="1">
      <alignment horizontal="right" readingOrder="1"/>
    </xf>
    <xf numFmtId="3" fontId="24" fillId="2" borderId="0" xfId="1" applyNumberFormat="1" applyFont="1" applyFill="1" applyBorder="1" applyAlignment="1">
      <alignment horizontal="right" readingOrder="1"/>
    </xf>
    <xf numFmtId="3" fontId="24" fillId="3" borderId="0" xfId="1" applyNumberFormat="1" applyFont="1" applyFill="1" applyBorder="1" applyAlignment="1">
      <alignment horizontal="right" readingOrder="1"/>
    </xf>
    <xf numFmtId="169" fontId="24" fillId="3" borderId="7" xfId="1" applyNumberFormat="1" applyFont="1" applyFill="1" applyBorder="1" applyAlignment="1">
      <alignment horizontal="right" vertical="center"/>
    </xf>
    <xf numFmtId="169" fontId="24" fillId="3" borderId="7" xfId="1" quotePrefix="1" applyNumberFormat="1" applyFont="1" applyFill="1" applyBorder="1" applyAlignment="1">
      <alignment horizontal="right" vertical="center"/>
    </xf>
    <xf numFmtId="169" fontId="23" fillId="3" borderId="7" xfId="1" applyNumberFormat="1" applyFont="1" applyFill="1" applyBorder="1" applyAlignment="1">
      <alignment horizontal="right" vertical="center"/>
    </xf>
    <xf numFmtId="0" fontId="0" fillId="0" borderId="0" xfId="0" applyAlignment="1">
      <alignment wrapText="1"/>
    </xf>
    <xf numFmtId="3" fontId="23" fillId="0" borderId="0" xfId="3" applyNumberFormat="1" applyFont="1" applyFill="1" applyBorder="1" applyAlignment="1">
      <alignment horizontal="right" wrapText="1"/>
    </xf>
    <xf numFmtId="0" fontId="80" fillId="0" borderId="0" xfId="0" applyFont="1" applyFill="1"/>
    <xf numFmtId="0" fontId="20" fillId="0" borderId="0" xfId="0" applyNumberFormat="1" applyFont="1" applyFill="1" applyBorder="1"/>
    <xf numFmtId="0" fontId="80" fillId="2" borderId="0" xfId="0" applyFont="1" applyFill="1"/>
    <xf numFmtId="167" fontId="41" fillId="2" borderId="0" xfId="1" applyNumberFormat="1" applyFont="1" applyFill="1" applyBorder="1" applyAlignment="1">
      <alignment horizontal="left"/>
    </xf>
    <xf numFmtId="0" fontId="41" fillId="3" borderId="0" xfId="0" applyNumberFormat="1" applyFont="1" applyFill="1" applyBorder="1" applyAlignment="1">
      <alignment horizontal="left"/>
    </xf>
    <xf numFmtId="0" fontId="21" fillId="0" borderId="0" xfId="0" applyFont="1" applyAlignment="1"/>
    <xf numFmtId="0" fontId="21" fillId="2" borderId="0" xfId="0" applyNumberFormat="1" applyFont="1" applyFill="1" applyAlignment="1">
      <alignment wrapText="1"/>
    </xf>
    <xf numFmtId="3" fontId="24" fillId="3" borderId="0" xfId="0" applyNumberFormat="1" applyFont="1" applyFill="1"/>
    <xf numFmtId="3" fontId="24" fillId="2" borderId="0" xfId="0" applyNumberFormat="1" applyFont="1" applyFill="1"/>
    <xf numFmtId="3" fontId="24" fillId="2" borderId="0" xfId="3" applyNumberFormat="1" applyFont="1" applyFill="1"/>
    <xf numFmtId="0" fontId="67" fillId="0" borderId="0" xfId="2" applyNumberFormat="1" applyFont="1" applyFill="1"/>
    <xf numFmtId="0" fontId="67" fillId="2" borderId="0" xfId="4" applyFont="1" applyFill="1" applyBorder="1" applyAlignment="1">
      <alignment readingOrder="1"/>
    </xf>
    <xf numFmtId="0" fontId="68" fillId="2" borderId="0" xfId="4" applyFont="1" applyFill="1" applyBorder="1" applyAlignment="1">
      <alignment horizontal="right" readingOrder="1"/>
    </xf>
    <xf numFmtId="0" fontId="77" fillId="2" borderId="0" xfId="4" applyFont="1" applyFill="1" applyBorder="1" applyAlignment="1">
      <alignment horizontal="right" readingOrder="1"/>
    </xf>
    <xf numFmtId="0" fontId="67" fillId="0" borderId="0" xfId="0" applyFont="1" applyBorder="1" applyAlignment="1">
      <alignment horizontal="right" readingOrder="1"/>
    </xf>
    <xf numFmtId="0" fontId="83" fillId="2" borderId="0" xfId="0" applyFont="1" applyFill="1" applyBorder="1" applyAlignment="1">
      <alignment readingOrder="1"/>
    </xf>
    <xf numFmtId="166" fontId="67" fillId="2" borderId="0" xfId="4" applyNumberFormat="1" applyFont="1" applyFill="1" applyBorder="1" applyAlignment="1">
      <alignment readingOrder="1"/>
    </xf>
    <xf numFmtId="0" fontId="84" fillId="2" borderId="0" xfId="0" applyNumberFormat="1" applyFont="1" applyFill="1" applyBorder="1" applyAlignment="1">
      <alignment horizontal="left" readingOrder="1"/>
    </xf>
    <xf numFmtId="0" fontId="67" fillId="2" borderId="0" xfId="0" applyFont="1" applyFill="1" applyBorder="1" applyAlignment="1">
      <alignment horizontal="right" readingOrder="1"/>
    </xf>
    <xf numFmtId="0" fontId="24" fillId="2" borderId="0" xfId="26" applyFont="1" applyFill="1" applyAlignment="1">
      <alignment wrapText="1"/>
    </xf>
    <xf numFmtId="0" fontId="24" fillId="2" borderId="0" xfId="26" applyFont="1" applyFill="1" applyAlignment="1">
      <alignment vertical="center" wrapText="1"/>
    </xf>
    <xf numFmtId="0" fontId="67" fillId="2" borderId="0" xfId="4" applyFont="1" applyFill="1"/>
    <xf numFmtId="0" fontId="67" fillId="2" borderId="0" xfId="4" applyFont="1" applyFill="1" applyBorder="1"/>
    <xf numFmtId="0" fontId="24" fillId="2" borderId="0" xfId="0" applyNumberFormat="1" applyFont="1" applyFill="1" applyAlignment="1">
      <alignment horizontal="left" vertical="top" wrapText="1" readingOrder="1"/>
    </xf>
    <xf numFmtId="0" fontId="23" fillId="0" borderId="0" xfId="0" applyFont="1" applyBorder="1" applyAlignment="1">
      <alignment vertical="top" wrapText="1"/>
    </xf>
    <xf numFmtId="0" fontId="20" fillId="2" borderId="0" xfId="0" applyNumberFormat="1" applyFont="1" applyFill="1"/>
    <xf numFmtId="0" fontId="0" fillId="2" borderId="0" xfId="0" applyNumberFormat="1" applyFill="1"/>
    <xf numFmtId="0" fontId="23" fillId="2" borderId="0" xfId="0" applyNumberFormat="1" applyFont="1" applyFill="1" applyBorder="1" applyAlignment="1">
      <alignment horizontal="right"/>
    </xf>
    <xf numFmtId="0" fontId="0" fillId="2" borderId="0" xfId="3" applyNumberFormat="1" applyFont="1" applyFill="1"/>
    <xf numFmtId="0" fontId="0" fillId="2" borderId="0" xfId="0" applyNumberFormat="1" applyFill="1" applyBorder="1"/>
    <xf numFmtId="0" fontId="21" fillId="2" borderId="0" xfId="0" applyNumberFormat="1" applyFont="1" applyFill="1"/>
    <xf numFmtId="0" fontId="24" fillId="2" borderId="0" xfId="0" applyNumberFormat="1" applyFont="1" applyFill="1" applyBorder="1"/>
    <xf numFmtId="0" fontId="23" fillId="0" borderId="0" xfId="0" applyFont="1" applyBorder="1" applyAlignment="1">
      <alignment vertical="top" wrapText="1"/>
    </xf>
    <xf numFmtId="165" fontId="24" fillId="2" borderId="0" xfId="0" applyNumberFormat="1" applyFont="1" applyFill="1" applyBorder="1"/>
    <xf numFmtId="0" fontId="24" fillId="2" borderId="0" xfId="0" applyNumberFormat="1" applyFont="1" applyFill="1"/>
    <xf numFmtId="0" fontId="23" fillId="2" borderId="0" xfId="0" applyNumberFormat="1" applyFont="1" applyFill="1" applyBorder="1"/>
    <xf numFmtId="165" fontId="24" fillId="0" borderId="0" xfId="1" applyNumberFormat="1" applyFont="1" applyFill="1" applyBorder="1" applyAlignment="1">
      <alignment horizontal="right"/>
    </xf>
    <xf numFmtId="165" fontId="24" fillId="0" borderId="0" xfId="0" applyNumberFormat="1" applyFont="1" applyFill="1" applyBorder="1"/>
    <xf numFmtId="3" fontId="24" fillId="0" borderId="0" xfId="0" applyNumberFormat="1" applyFont="1" applyFill="1" applyBorder="1"/>
    <xf numFmtId="3" fontId="24" fillId="3" borderId="0" xfId="0" applyNumberFormat="1" applyFont="1" applyFill="1" applyBorder="1"/>
    <xf numFmtId="165" fontId="24" fillId="3" borderId="0" xfId="0" applyNumberFormat="1" applyFont="1" applyFill="1" applyBorder="1"/>
    <xf numFmtId="164" fontId="24" fillId="3" borderId="0" xfId="1" applyNumberFormat="1" applyFont="1" applyFill="1" applyBorder="1" applyAlignment="1">
      <alignment horizontal="right" wrapText="1"/>
    </xf>
    <xf numFmtId="164" fontId="24" fillId="2" borderId="0" xfId="1" applyNumberFormat="1" applyFont="1" applyFill="1" applyBorder="1" applyAlignment="1">
      <alignment horizontal="right" wrapText="1"/>
    </xf>
    <xf numFmtId="0" fontId="23" fillId="3" borderId="0" xfId="0" applyNumberFormat="1" applyFont="1" applyFill="1" applyBorder="1" applyAlignment="1">
      <alignment horizontal="right"/>
    </xf>
    <xf numFmtId="0" fontId="23" fillId="3" borderId="0" xfId="0" applyFont="1" applyFill="1" applyBorder="1" applyAlignment="1">
      <alignment horizontal="right" vertical="top" wrapText="1"/>
    </xf>
    <xf numFmtId="0" fontId="24" fillId="3" borderId="0" xfId="0" applyNumberFormat="1" applyFont="1" applyFill="1" applyBorder="1"/>
    <xf numFmtId="0" fontId="0" fillId="0" borderId="0" xfId="0" applyBorder="1"/>
    <xf numFmtId="0" fontId="0" fillId="0" borderId="0" xfId="0" applyFill="1" applyBorder="1"/>
    <xf numFmtId="0" fontId="59" fillId="0" borderId="0" xfId="0" applyFont="1"/>
    <xf numFmtId="0" fontId="40" fillId="2" borderId="0" xfId="0" applyNumberFormat="1" applyFont="1" applyFill="1"/>
    <xf numFmtId="165" fontId="24" fillId="3" borderId="0" xfId="0" applyNumberFormat="1" applyFont="1" applyFill="1" applyBorder="1" applyAlignment="1">
      <alignment horizontal="right"/>
    </xf>
    <xf numFmtId="0" fontId="67" fillId="2" borderId="0" xfId="0" applyNumberFormat="1" applyFont="1" applyFill="1"/>
    <xf numFmtId="0" fontId="31" fillId="0" borderId="0" xfId="0" applyFont="1" applyFill="1" applyBorder="1" applyAlignment="1">
      <alignment wrapText="1"/>
    </xf>
    <xf numFmtId="167" fontId="24" fillId="2" borderId="0" xfId="0" applyNumberFormat="1" applyFont="1" applyFill="1" applyBorder="1" applyAlignment="1">
      <alignment horizontal="right"/>
    </xf>
    <xf numFmtId="167" fontId="24" fillId="3" borderId="0" xfId="0" applyNumberFormat="1" applyFont="1" applyFill="1" applyBorder="1" applyAlignment="1">
      <alignment horizontal="right"/>
    </xf>
    <xf numFmtId="0" fontId="0" fillId="0" borderId="0" xfId="0" applyNumberFormat="1" applyFill="1"/>
    <xf numFmtId="0" fontId="0" fillId="0" borderId="0" xfId="0" applyNumberFormat="1" applyFill="1" applyBorder="1"/>
    <xf numFmtId="0" fontId="23" fillId="0" borderId="0" xfId="0" applyFont="1" applyFill="1" applyBorder="1" applyAlignment="1">
      <alignment vertical="top" wrapText="1"/>
    </xf>
    <xf numFmtId="0" fontId="24" fillId="0" borderId="0" xfId="0" applyNumberFormat="1" applyFont="1" applyFill="1" applyBorder="1"/>
    <xf numFmtId="0" fontId="23" fillId="0" borderId="0" xfId="0" applyNumberFormat="1" applyFont="1" applyFill="1" applyBorder="1"/>
    <xf numFmtId="0" fontId="23" fillId="0" borderId="0" xfId="0" applyNumberFormat="1" applyFont="1" applyFill="1" applyBorder="1" applyAlignment="1">
      <alignment horizontal="right"/>
    </xf>
    <xf numFmtId="0" fontId="23" fillId="0" borderId="0" xfId="0" applyNumberFormat="1" applyFont="1" applyFill="1" applyBorder="1" applyAlignment="1">
      <alignment horizontal="right" wrapText="1"/>
    </xf>
    <xf numFmtId="0" fontId="66" fillId="0" borderId="0" xfId="0" applyNumberFormat="1" applyFont="1" applyFill="1" applyBorder="1" applyAlignment="1">
      <alignment horizontal="right"/>
    </xf>
    <xf numFmtId="0" fontId="67" fillId="0" borderId="0" xfId="0" applyNumberFormat="1" applyFont="1" applyFill="1"/>
    <xf numFmtId="0" fontId="66" fillId="0" borderId="0" xfId="0" applyNumberFormat="1" applyFont="1" applyFill="1" applyBorder="1" applyAlignment="1"/>
    <xf numFmtId="167" fontId="24" fillId="3" borderId="0" xfId="0" applyNumberFormat="1" applyFont="1" applyFill="1" applyBorder="1"/>
    <xf numFmtId="0" fontId="66" fillId="0" borderId="0" xfId="0" applyNumberFormat="1" applyFont="1" applyFill="1" applyBorder="1"/>
    <xf numFmtId="0" fontId="84" fillId="0" borderId="0" xfId="0" applyNumberFormat="1" applyFont="1" applyFill="1"/>
    <xf numFmtId="0" fontId="23" fillId="0" borderId="0" xfId="26" applyNumberFormat="1" applyFont="1" applyFill="1" applyAlignment="1">
      <alignment horizontal="left"/>
    </xf>
    <xf numFmtId="0" fontId="24" fillId="0" borderId="0" xfId="26" applyFont="1" applyBorder="1"/>
    <xf numFmtId="0" fontId="25" fillId="0" borderId="0" xfId="26" applyFont="1" applyFill="1" applyBorder="1"/>
    <xf numFmtId="3" fontId="20" fillId="0" borderId="0" xfId="1" applyNumberFormat="1" applyFont="1" applyFill="1" applyBorder="1" applyAlignment="1">
      <alignment horizontal="right" vertical="center" readingOrder="1"/>
    </xf>
    <xf numFmtId="0" fontId="21" fillId="0" borderId="0" xfId="26" applyFont="1" applyFill="1"/>
    <xf numFmtId="0" fontId="24" fillId="0" borderId="0" xfId="26" applyFont="1" applyFill="1" applyAlignment="1"/>
    <xf numFmtId="0" fontId="40" fillId="0" borderId="0" xfId="2" applyNumberFormat="1" applyFont="1" applyFill="1"/>
    <xf numFmtId="3" fontId="24" fillId="0" borderId="0" xfId="4" applyNumberFormat="1" applyFont="1" applyFill="1" applyBorder="1" applyAlignment="1">
      <alignment horizontal="right" vertical="center" wrapText="1" readingOrder="1"/>
    </xf>
    <xf numFmtId="164" fontId="24" fillId="2" borderId="0" xfId="1" applyNumberFormat="1" applyFont="1" applyFill="1" applyBorder="1" applyAlignment="1">
      <alignment horizontal="right"/>
    </xf>
    <xf numFmtId="165" fontId="24" fillId="2" borderId="0" xfId="1" applyNumberFormat="1" applyFont="1" applyFill="1" applyBorder="1" applyAlignment="1">
      <alignment horizontal="right"/>
    </xf>
    <xf numFmtId="165" fontId="24" fillId="3" borderId="0" xfId="1" applyNumberFormat="1" applyFont="1" applyFill="1" applyBorder="1" applyAlignment="1">
      <alignment horizontal="right"/>
    </xf>
    <xf numFmtId="164" fontId="24" fillId="3" borderId="0" xfId="1" applyNumberFormat="1" applyFont="1" applyFill="1" applyBorder="1" applyAlignment="1">
      <alignment horizontal="right"/>
    </xf>
    <xf numFmtId="164" fontId="24" fillId="2" borderId="0" xfId="1" applyNumberFormat="1" applyFont="1" applyFill="1" applyBorder="1" applyAlignment="1">
      <alignment horizontal="right"/>
    </xf>
    <xf numFmtId="0" fontId="21" fillId="2" borderId="0" xfId="4" applyFont="1" applyFill="1"/>
    <xf numFmtId="164" fontId="24" fillId="3" borderId="0" xfId="1" applyNumberFormat="1" applyFont="1" applyFill="1" applyBorder="1" applyAlignment="1">
      <alignment horizontal="right"/>
    </xf>
    <xf numFmtId="0" fontId="21" fillId="0" borderId="0" xfId="26"/>
    <xf numFmtId="0" fontId="21" fillId="2" borderId="0" xfId="4" applyFont="1" applyFill="1"/>
    <xf numFmtId="0" fontId="21" fillId="0" borderId="0" xfId="4" applyFont="1"/>
    <xf numFmtId="0" fontId="23" fillId="2" borderId="0" xfId="4" applyFont="1" applyFill="1"/>
    <xf numFmtId="0" fontId="21" fillId="2" borderId="0" xfId="4" applyFont="1" applyFill="1" applyBorder="1"/>
    <xf numFmtId="0" fontId="40" fillId="2" borderId="0" xfId="4" applyFont="1" applyFill="1"/>
    <xf numFmtId="0" fontId="24" fillId="2" borderId="0" xfId="26" applyNumberFormat="1" applyFont="1" applyFill="1" applyBorder="1" applyAlignment="1">
      <alignment vertical="top"/>
    </xf>
    <xf numFmtId="0" fontId="45" fillId="0" borderId="0" xfId="26" applyFont="1" applyBorder="1" applyAlignment="1"/>
    <xf numFmtId="164" fontId="24" fillId="0" borderId="0" xfId="1" applyNumberFormat="1" applyFont="1" applyFill="1" applyBorder="1" applyAlignment="1">
      <alignment horizontal="center" vertical="center"/>
    </xf>
    <xf numFmtId="164" fontId="23" fillId="0" borderId="0" xfId="1" applyNumberFormat="1" applyFont="1" applyFill="1" applyBorder="1" applyAlignment="1">
      <alignment horizontal="center" vertical="center"/>
    </xf>
    <xf numFmtId="0" fontId="24" fillId="0" borderId="0" xfId="26" applyFont="1" applyBorder="1"/>
    <xf numFmtId="0" fontId="24" fillId="0" borderId="0" xfId="26" applyFont="1" applyBorder="1" applyAlignment="1">
      <alignment readingOrder="1"/>
    </xf>
    <xf numFmtId="164" fontId="24" fillId="0" borderId="0" xfId="1" applyNumberFormat="1" applyFont="1" applyFill="1" applyBorder="1" applyAlignment="1">
      <alignment horizontal="right" vertical="center"/>
    </xf>
    <xf numFmtId="0" fontId="23" fillId="0" borderId="0" xfId="4" applyFont="1" applyFill="1" applyBorder="1" applyAlignment="1">
      <alignment vertical="center" wrapText="1" readingOrder="1"/>
    </xf>
    <xf numFmtId="0" fontId="21" fillId="0" borderId="0" xfId="4" applyFont="1" applyFill="1" applyAlignment="1">
      <alignment textRotation="135"/>
    </xf>
    <xf numFmtId="0" fontId="44" fillId="0" borderId="0" xfId="93" applyBorder="1" applyAlignment="1" applyProtection="1"/>
    <xf numFmtId="164" fontId="23" fillId="0" borderId="0" xfId="1" applyNumberFormat="1" applyFont="1" applyFill="1" applyBorder="1" applyAlignment="1">
      <alignment horizontal="right" vertical="center"/>
    </xf>
    <xf numFmtId="0" fontId="23" fillId="6" borderId="3" xfId="4" applyFont="1" applyFill="1" applyBorder="1" applyAlignment="1">
      <alignment horizontal="center" textRotation="135" wrapText="1"/>
    </xf>
    <xf numFmtId="0" fontId="23" fillId="6" borderId="3" xfId="4" applyFont="1" applyFill="1" applyBorder="1" applyAlignment="1">
      <alignment horizontal="left" textRotation="135" wrapText="1"/>
    </xf>
    <xf numFmtId="0" fontId="23" fillId="6" borderId="3" xfId="4" applyFont="1" applyFill="1" applyBorder="1" applyAlignment="1">
      <alignment horizontal="right" textRotation="140" wrapText="1"/>
    </xf>
    <xf numFmtId="0" fontId="21" fillId="4" borderId="3" xfId="4" applyFont="1" applyFill="1" applyBorder="1" applyAlignment="1"/>
    <xf numFmtId="164" fontId="24" fillId="0" borderId="0" xfId="1" applyNumberFormat="1" applyFont="1" applyFill="1" applyBorder="1" applyAlignment="1">
      <alignment horizontal="center" vertical="top"/>
    </xf>
    <xf numFmtId="164" fontId="23" fillId="0" borderId="0" xfId="1" applyNumberFormat="1" applyFont="1" applyFill="1" applyBorder="1" applyAlignment="1">
      <alignment horizontal="center" vertical="top"/>
    </xf>
    <xf numFmtId="0" fontId="23" fillId="0" borderId="0" xfId="4" applyFont="1" applyFill="1" applyBorder="1" applyAlignment="1">
      <alignment horizontal="center" vertical="center" textRotation="90"/>
    </xf>
    <xf numFmtId="0" fontId="21" fillId="0" borderId="0" xfId="26" applyFill="1"/>
    <xf numFmtId="0" fontId="23" fillId="4" borderId="3" xfId="4" applyFont="1" applyFill="1" applyBorder="1" applyAlignment="1">
      <alignment horizontal="right" textRotation="135" wrapText="1"/>
    </xf>
    <xf numFmtId="0" fontId="23" fillId="4" borderId="3" xfId="4" applyFont="1" applyFill="1" applyBorder="1" applyAlignment="1">
      <alignment horizontal="right" textRotation="140" wrapText="1"/>
    </xf>
    <xf numFmtId="0" fontId="21" fillId="0" borderId="0" xfId="26" applyFont="1" applyFill="1" applyAlignment="1"/>
    <xf numFmtId="3" fontId="24" fillId="2" borderId="0" xfId="1" applyNumberFormat="1" applyFont="1" applyFill="1" applyBorder="1" applyAlignment="1">
      <alignment horizontal="right"/>
    </xf>
    <xf numFmtId="3" fontId="24" fillId="3" borderId="0" xfId="1" applyNumberFormat="1" applyFont="1" applyFill="1" applyBorder="1" applyAlignment="1">
      <alignment horizontal="right"/>
    </xf>
    <xf numFmtId="167" fontId="24" fillId="3" borderId="0" xfId="1" applyNumberFormat="1" applyFont="1" applyFill="1" applyBorder="1" applyAlignment="1">
      <alignment horizontal="right"/>
    </xf>
    <xf numFmtId="167" fontId="24" fillId="2" borderId="0" xfId="1" applyNumberFormat="1" applyFont="1" applyFill="1" applyBorder="1" applyAlignment="1">
      <alignment horizontal="right"/>
    </xf>
    <xf numFmtId="3" fontId="24" fillId="2" borderId="0" xfId="1" applyNumberFormat="1" applyFont="1" applyFill="1" applyBorder="1" applyAlignment="1">
      <alignment horizontal="right"/>
    </xf>
    <xf numFmtId="3" fontId="24" fillId="3" borderId="0" xfId="1" applyNumberFormat="1" applyFont="1" applyFill="1" applyBorder="1" applyAlignment="1">
      <alignment horizontal="right"/>
    </xf>
    <xf numFmtId="3" fontId="24" fillId="2" borderId="0" xfId="1" applyNumberFormat="1" applyFont="1" applyFill="1" applyBorder="1" applyAlignment="1">
      <alignment horizontal="right"/>
    </xf>
    <xf numFmtId="3" fontId="24" fillId="3" borderId="0" xfId="1" applyNumberFormat="1" applyFont="1" applyFill="1" applyBorder="1" applyAlignment="1">
      <alignment horizontal="right"/>
    </xf>
    <xf numFmtId="167" fontId="24" fillId="2" borderId="0" xfId="1" applyNumberFormat="1" applyFont="1" applyFill="1" applyBorder="1" applyAlignment="1">
      <alignment horizontal="right"/>
    </xf>
    <xf numFmtId="0" fontId="23" fillId="0" borderId="0" xfId="4" applyFont="1" applyFill="1" applyBorder="1" applyAlignment="1">
      <alignment horizontal="left" vertical="center" wrapText="1" readingOrder="1"/>
    </xf>
    <xf numFmtId="0" fontId="40" fillId="2" borderId="0" xfId="2" applyNumberFormat="1" applyFont="1" applyFill="1"/>
    <xf numFmtId="165" fontId="24" fillId="2" borderId="0" xfId="1" applyNumberFormat="1" applyFont="1" applyFill="1" applyBorder="1" applyAlignment="1">
      <alignment horizontal="right"/>
    </xf>
    <xf numFmtId="0" fontId="23" fillId="0" borderId="0" xfId="3" applyNumberFormat="1" applyFont="1" applyFill="1" applyBorder="1" applyAlignment="1">
      <alignment horizontal="right" wrapText="1"/>
    </xf>
    <xf numFmtId="165" fontId="24" fillId="3" borderId="0" xfId="1" applyNumberFormat="1" applyFont="1" applyFill="1" applyBorder="1" applyAlignment="1">
      <alignment horizontal="right"/>
    </xf>
    <xf numFmtId="3" fontId="24" fillId="2" borderId="0" xfId="1" applyNumberFormat="1" applyFont="1" applyFill="1" applyBorder="1" applyAlignment="1">
      <alignment horizontal="right"/>
    </xf>
    <xf numFmtId="3" fontId="24" fillId="0" borderId="0" xfId="1" applyNumberFormat="1" applyFont="1" applyFill="1" applyBorder="1" applyAlignment="1">
      <alignment horizontal="right"/>
    </xf>
    <xf numFmtId="3" fontId="24" fillId="3" borderId="0" xfId="1" applyNumberFormat="1" applyFont="1" applyFill="1" applyBorder="1" applyAlignment="1">
      <alignment horizontal="right"/>
    </xf>
    <xf numFmtId="3" fontId="24" fillId="2" borderId="0" xfId="1" applyNumberFormat="1" applyFont="1" applyFill="1" applyBorder="1" applyAlignment="1">
      <alignment horizontal="right"/>
    </xf>
    <xf numFmtId="3" fontId="24" fillId="3" borderId="0" xfId="1" applyNumberFormat="1" applyFont="1" applyFill="1" applyBorder="1" applyAlignment="1">
      <alignment horizontal="right"/>
    </xf>
    <xf numFmtId="167" fontId="24" fillId="3" borderId="0" xfId="1" applyNumberFormat="1" applyFont="1" applyFill="1" applyBorder="1" applyAlignment="1">
      <alignment horizontal="right"/>
    </xf>
    <xf numFmtId="167" fontId="24" fillId="2" borderId="0" xfId="26" applyNumberFormat="1" applyFont="1" applyFill="1" applyBorder="1" applyAlignment="1">
      <alignment horizontal="right"/>
    </xf>
    <xf numFmtId="167" fontId="24" fillId="3" borderId="0" xfId="26" applyNumberFormat="1" applyFont="1" applyFill="1" applyBorder="1" applyAlignment="1">
      <alignment horizontal="right"/>
    </xf>
    <xf numFmtId="167" fontId="24" fillId="3" borderId="0" xfId="26" applyNumberFormat="1" applyFont="1" applyFill="1" applyBorder="1"/>
    <xf numFmtId="3" fontId="24" fillId="0" borderId="0" xfId="1" applyNumberFormat="1" applyFont="1" applyFill="1" applyBorder="1" applyAlignment="1">
      <alignment horizontal="right"/>
    </xf>
    <xf numFmtId="3" fontId="24" fillId="3" borderId="0" xfId="1" applyNumberFormat="1" applyFont="1" applyFill="1" applyBorder="1" applyAlignment="1">
      <alignment horizontal="right"/>
    </xf>
    <xf numFmtId="0" fontId="23" fillId="3" borderId="2" xfId="4" applyFont="1" applyFill="1" applyBorder="1" applyAlignment="1">
      <alignment horizontal="left" vertical="center" wrapText="1" readingOrder="1"/>
    </xf>
    <xf numFmtId="3" fontId="23" fillId="3" borderId="5" xfId="1" applyNumberFormat="1" applyFont="1" applyFill="1" applyBorder="1" applyAlignment="1">
      <alignment vertical="center"/>
    </xf>
    <xf numFmtId="171" fontId="23" fillId="0" borderId="14" xfId="1" applyNumberFormat="1" applyFont="1" applyFill="1" applyBorder="1" applyAlignment="1">
      <alignment horizontal="right" vertical="center"/>
    </xf>
    <xf numFmtId="1" fontId="24" fillId="2" borderId="0" xfId="1" applyNumberFormat="1" applyFont="1" applyFill="1" applyBorder="1" applyAlignment="1">
      <alignment horizontal="right"/>
    </xf>
    <xf numFmtId="167" fontId="23" fillId="3" borderId="0" xfId="2" applyNumberFormat="1" applyFont="1" applyFill="1" applyBorder="1" applyAlignment="1">
      <alignment horizontal="right" vertical="center"/>
    </xf>
    <xf numFmtId="3" fontId="24" fillId="3" borderId="5" xfId="1" applyNumberFormat="1" applyFont="1" applyFill="1" applyBorder="1" applyAlignment="1">
      <alignment vertical="center"/>
    </xf>
    <xf numFmtId="165" fontId="24" fillId="2" borderId="0" xfId="0" applyNumberFormat="1" applyFont="1" applyFill="1" applyBorder="1" applyAlignment="1">
      <alignment horizontal="right"/>
    </xf>
    <xf numFmtId="167" fontId="24" fillId="3" borderId="0" xfId="2" applyNumberFormat="1" applyFont="1" applyFill="1" applyBorder="1" applyAlignment="1">
      <alignment horizontal="right" vertical="center"/>
    </xf>
    <xf numFmtId="165" fontId="24" fillId="2" borderId="0" xfId="1" applyNumberFormat="1" applyFont="1" applyFill="1" applyBorder="1" applyAlignment="1">
      <alignment horizontal="right"/>
    </xf>
    <xf numFmtId="3" fontId="24" fillId="2" borderId="0" xfId="1" applyNumberFormat="1" applyFont="1" applyFill="1" applyBorder="1" applyAlignment="1">
      <alignment horizontal="right"/>
    </xf>
    <xf numFmtId="3" fontId="24" fillId="0" borderId="0" xfId="1" applyNumberFormat="1" applyFont="1" applyFill="1" applyBorder="1" applyAlignment="1">
      <alignment horizontal="right"/>
    </xf>
    <xf numFmtId="165" fontId="24" fillId="3" borderId="0" xfId="1" applyNumberFormat="1" applyFont="1" applyFill="1" applyBorder="1" applyAlignment="1">
      <alignment horizontal="right"/>
    </xf>
    <xf numFmtId="3" fontId="24" fillId="3" borderId="0" xfId="1" applyNumberFormat="1" applyFont="1" applyFill="1" applyBorder="1" applyAlignment="1">
      <alignment horizontal="right"/>
    </xf>
    <xf numFmtId="3" fontId="22" fillId="2" borderId="0" xfId="1" applyNumberFormat="1" applyFont="1" applyFill="1" applyBorder="1" applyAlignment="1">
      <alignment horizontal="right" vertical="center" readingOrder="1"/>
    </xf>
    <xf numFmtId="165" fontId="22" fillId="2" borderId="0" xfId="1" applyNumberFormat="1" applyFont="1" applyFill="1" applyBorder="1" applyAlignment="1">
      <alignment horizontal="right" vertical="center" readingOrder="1"/>
    </xf>
    <xf numFmtId="164" fontId="24" fillId="2" borderId="0" xfId="1" applyNumberFormat="1" applyFont="1" applyFill="1" applyBorder="1" applyAlignment="1">
      <alignment horizontal="right"/>
    </xf>
    <xf numFmtId="164" fontId="24" fillId="3" borderId="0" xfId="1" applyNumberFormat="1" applyFont="1" applyFill="1" applyBorder="1" applyAlignment="1">
      <alignment horizontal="right"/>
    </xf>
    <xf numFmtId="172" fontId="75" fillId="0" borderId="0" xfId="141" applyNumberFormat="1" applyFont="1" applyBorder="1" applyAlignment="1">
      <alignment horizontal="right" vertical="center"/>
    </xf>
    <xf numFmtId="165" fontId="24" fillId="0" borderId="10" xfId="1" applyNumberFormat="1" applyFont="1" applyFill="1" applyBorder="1" applyAlignment="1">
      <alignment horizontal="right" vertical="center"/>
    </xf>
    <xf numFmtId="3" fontId="24" fillId="0" borderId="10" xfId="1" applyNumberFormat="1" applyFont="1" applyFill="1" applyBorder="1" applyAlignment="1">
      <alignment horizontal="right" vertical="center"/>
    </xf>
    <xf numFmtId="165" fontId="23" fillId="0" borderId="12" xfId="1" applyNumberFormat="1" applyFont="1" applyFill="1" applyBorder="1" applyAlignment="1">
      <alignment horizontal="right" vertical="center"/>
    </xf>
    <xf numFmtId="164" fontId="24" fillId="2" borderId="0" xfId="1" applyNumberFormat="1" applyFont="1" applyFill="1" applyBorder="1" applyAlignment="1">
      <alignment horizontal="right"/>
    </xf>
    <xf numFmtId="3" fontId="24" fillId="2" borderId="0" xfId="1" applyNumberFormat="1" applyFont="1" applyFill="1" applyBorder="1" applyAlignment="1">
      <alignment horizontal="right"/>
    </xf>
    <xf numFmtId="0" fontId="24" fillId="2" borderId="0" xfId="26" applyNumberFormat="1" applyFont="1" applyFill="1" applyBorder="1" applyAlignment="1">
      <alignment horizontal="right"/>
    </xf>
    <xf numFmtId="164" fontId="24" fillId="3" borderId="0" xfId="1" applyNumberFormat="1" applyFont="1" applyFill="1" applyBorder="1" applyAlignment="1">
      <alignment horizontal="right"/>
    </xf>
    <xf numFmtId="3" fontId="24" fillId="3" borderId="0" xfId="1" applyNumberFormat="1" applyFont="1" applyFill="1" applyBorder="1" applyAlignment="1">
      <alignment horizontal="right"/>
    </xf>
    <xf numFmtId="0" fontId="24" fillId="3" borderId="0" xfId="26" applyNumberFormat="1" applyFont="1" applyFill="1" applyBorder="1" applyAlignment="1">
      <alignment horizontal="right"/>
    </xf>
    <xf numFmtId="0" fontId="75" fillId="0" borderId="0" xfId="141" applyFont="1" applyFill="1" applyBorder="1" applyAlignment="1">
      <alignment vertical="top" wrapText="1"/>
    </xf>
    <xf numFmtId="0" fontId="75" fillId="0" borderId="0" xfId="141" applyFont="1" applyFill="1" applyBorder="1" applyAlignment="1">
      <alignment horizontal="left" vertical="top"/>
    </xf>
    <xf numFmtId="172" fontId="75" fillId="0" borderId="0" xfId="141" applyNumberFormat="1" applyFont="1" applyFill="1" applyBorder="1" applyAlignment="1">
      <alignment horizontal="right" vertical="center"/>
    </xf>
    <xf numFmtId="3" fontId="24" fillId="3" borderId="0" xfId="26" applyNumberFormat="1" applyFont="1" applyFill="1" applyBorder="1" applyAlignment="1">
      <alignment horizontal="right"/>
    </xf>
    <xf numFmtId="171" fontId="24" fillId="3" borderId="5" xfId="1" applyNumberFormat="1" applyFont="1" applyFill="1" applyBorder="1" applyAlignment="1">
      <alignment horizontal="right" vertical="center"/>
    </xf>
    <xf numFmtId="171" fontId="23" fillId="3" borderId="5" xfId="1" applyNumberFormat="1" applyFont="1" applyFill="1" applyBorder="1" applyAlignment="1">
      <alignment horizontal="right" vertical="center"/>
    </xf>
    <xf numFmtId="0" fontId="23" fillId="2" borderId="0" xfId="3" applyNumberFormat="1" applyFont="1" applyFill="1" applyBorder="1" applyAlignment="1">
      <alignment horizontal="right" wrapText="1"/>
    </xf>
    <xf numFmtId="165" fontId="24" fillId="0" borderId="0" xfId="1" applyNumberFormat="1" applyFont="1" applyFill="1" applyBorder="1" applyAlignment="1">
      <alignment horizontal="right"/>
    </xf>
    <xf numFmtId="168" fontId="24" fillId="2" borderId="0" xfId="1" applyNumberFormat="1" applyFont="1" applyFill="1" applyBorder="1" applyAlignment="1">
      <alignment horizontal="right"/>
    </xf>
    <xf numFmtId="165" fontId="23" fillId="2" borderId="0" xfId="3" applyNumberFormat="1" applyFont="1" applyFill="1" applyBorder="1" applyAlignment="1">
      <alignment horizontal="right" wrapText="1"/>
    </xf>
    <xf numFmtId="3" fontId="23" fillId="2" borderId="0" xfId="3" applyNumberFormat="1" applyFont="1" applyFill="1" applyBorder="1" applyAlignment="1">
      <alignment horizontal="right" wrapText="1"/>
    </xf>
    <xf numFmtId="0" fontId="23" fillId="3" borderId="0" xfId="4" applyFont="1" applyFill="1" applyBorder="1" applyAlignment="1">
      <alignment vertical="center" readingOrder="1"/>
    </xf>
    <xf numFmtId="0" fontId="23" fillId="0" borderId="0" xfId="4" applyFont="1" applyFill="1" applyBorder="1" applyAlignment="1">
      <alignment horizontal="center" textRotation="135" wrapText="1"/>
    </xf>
    <xf numFmtId="0" fontId="0" fillId="2" borderId="0" xfId="0" applyNumberFormat="1" applyFill="1" applyBorder="1"/>
    <xf numFmtId="0" fontId="23" fillId="3" borderId="0" xfId="0" applyFont="1" applyFill="1" applyBorder="1" applyAlignment="1">
      <alignment horizontal="right" vertical="top" wrapText="1"/>
    </xf>
    <xf numFmtId="0" fontId="23" fillId="2" borderId="0" xfId="0" applyNumberFormat="1" applyFont="1" applyFill="1" applyBorder="1" applyAlignment="1">
      <alignment horizontal="right"/>
    </xf>
    <xf numFmtId="165" fontId="24" fillId="0" borderId="0" xfId="1" applyNumberFormat="1" applyFont="1" applyFill="1" applyBorder="1" applyAlignment="1">
      <alignment horizontal="right"/>
    </xf>
    <xf numFmtId="168" fontId="24" fillId="2" borderId="0" xfId="1" applyNumberFormat="1" applyFont="1" applyFill="1" applyBorder="1" applyAlignment="1">
      <alignment horizontal="right"/>
    </xf>
    <xf numFmtId="165" fontId="24" fillId="3" borderId="0" xfId="1" applyNumberFormat="1" applyFont="1" applyFill="1" applyBorder="1" applyAlignment="1">
      <alignment horizontal="right"/>
    </xf>
    <xf numFmtId="0" fontId="23" fillId="3" borderId="0" xfId="0" applyNumberFormat="1" applyFont="1" applyFill="1" applyBorder="1" applyAlignment="1">
      <alignment horizontal="right"/>
    </xf>
    <xf numFmtId="165" fontId="24" fillId="3" borderId="0" xfId="3" applyNumberFormat="1" applyFont="1" applyFill="1" applyBorder="1" applyAlignment="1">
      <alignment horizontal="right" wrapText="1"/>
    </xf>
    <xf numFmtId="0" fontId="0" fillId="0" borderId="0" xfId="0" applyBorder="1"/>
    <xf numFmtId="0" fontId="0" fillId="0" borderId="0" xfId="0" applyBorder="1" applyAlignment="1">
      <alignment horizontal="center"/>
    </xf>
    <xf numFmtId="0" fontId="24" fillId="0" borderId="0" xfId="0" applyFont="1" applyBorder="1"/>
    <xf numFmtId="169" fontId="24" fillId="0" borderId="0" xfId="1" applyNumberFormat="1" applyFont="1" applyFill="1" applyBorder="1" applyAlignment="1">
      <alignment horizontal="right" vertical="center"/>
    </xf>
    <xf numFmtId="169" fontId="23" fillId="0" borderId="0" xfId="1" applyNumberFormat="1" applyFont="1" applyFill="1" applyBorder="1" applyAlignment="1">
      <alignment horizontal="right" vertical="center"/>
    </xf>
    <xf numFmtId="0" fontId="23" fillId="0" borderId="0" xfId="4" applyFont="1" applyFill="1" applyBorder="1" applyAlignment="1">
      <alignment horizontal="center" vertical="center" textRotation="90" wrapText="1"/>
    </xf>
    <xf numFmtId="0" fontId="0" fillId="0" borderId="0" xfId="0" applyFill="1" applyBorder="1"/>
    <xf numFmtId="0" fontId="21" fillId="0" borderId="0" xfId="0" applyFont="1" applyBorder="1"/>
    <xf numFmtId="0" fontId="59" fillId="0" borderId="0" xfId="0" applyFont="1"/>
    <xf numFmtId="3" fontId="23" fillId="3" borderId="0" xfId="1" applyNumberFormat="1" applyFont="1" applyFill="1" applyBorder="1" applyAlignment="1">
      <alignment vertical="center"/>
    </xf>
    <xf numFmtId="165" fontId="24" fillId="3" borderId="0" xfId="1" applyNumberFormat="1" applyFont="1" applyFill="1" applyBorder="1" applyAlignment="1">
      <alignment horizontal="right" vertical="center"/>
    </xf>
    <xf numFmtId="165" fontId="23" fillId="3" borderId="0" xfId="1" applyNumberFormat="1" applyFont="1" applyFill="1" applyBorder="1" applyAlignment="1">
      <alignment horizontal="right" vertical="center"/>
    </xf>
    <xf numFmtId="3" fontId="23" fillId="0" borderId="0" xfId="1" applyNumberFormat="1" applyFont="1" applyFill="1" applyBorder="1" applyAlignment="1">
      <alignment vertical="center"/>
    </xf>
    <xf numFmtId="165" fontId="24" fillId="3" borderId="0" xfId="0" applyNumberFormat="1" applyFont="1" applyFill="1" applyBorder="1" applyAlignment="1">
      <alignment horizontal="right"/>
    </xf>
    <xf numFmtId="0" fontId="39" fillId="0" borderId="0" xfId="0" applyFont="1" applyFill="1" applyBorder="1" applyAlignment="1">
      <alignment horizontal="left" vertical="center" readingOrder="1"/>
    </xf>
    <xf numFmtId="165" fontId="23" fillId="0" borderId="0" xfId="2" applyNumberFormat="1" applyFont="1" applyFill="1" applyBorder="1" applyAlignment="1">
      <alignment vertical="center"/>
    </xf>
    <xf numFmtId="3" fontId="24" fillId="2" borderId="0" xfId="1" applyNumberFormat="1" applyFont="1" applyFill="1" applyBorder="1" applyAlignment="1">
      <alignment vertical="center"/>
    </xf>
    <xf numFmtId="0" fontId="21" fillId="0" borderId="0" xfId="0" applyFont="1" applyFill="1" applyBorder="1"/>
    <xf numFmtId="165" fontId="23" fillId="0" borderId="0" xfId="1" applyNumberFormat="1" applyFont="1" applyFill="1" applyBorder="1" applyAlignment="1">
      <alignment horizontal="right" vertical="center"/>
    </xf>
    <xf numFmtId="165" fontId="24" fillId="0" borderId="0" xfId="1" applyNumberFormat="1" applyFont="1" applyFill="1" applyBorder="1" applyAlignment="1">
      <alignment horizontal="right" vertical="center"/>
    </xf>
    <xf numFmtId="0" fontId="73" fillId="0" borderId="0" xfId="4" applyFont="1" applyFill="1" applyBorder="1" applyAlignment="1">
      <alignment horizontal="left" vertical="center" wrapText="1" readingOrder="1"/>
    </xf>
    <xf numFmtId="3" fontId="23" fillId="3" borderId="2" xfId="1" applyNumberFormat="1" applyFont="1" applyFill="1" applyBorder="1" applyAlignment="1">
      <alignment vertical="center"/>
    </xf>
    <xf numFmtId="3" fontId="24" fillId="3" borderId="0" xfId="1" applyNumberFormat="1" applyFont="1" applyFill="1" applyBorder="1" applyAlignment="1">
      <alignment vertical="center"/>
    </xf>
    <xf numFmtId="3" fontId="24" fillId="3" borderId="2" xfId="1" applyNumberFormat="1" applyFont="1" applyFill="1" applyBorder="1" applyAlignment="1">
      <alignment vertical="center"/>
    </xf>
    <xf numFmtId="169" fontId="24" fillId="3" borderId="0" xfId="1" applyNumberFormat="1" applyFont="1" applyFill="1" applyBorder="1" applyAlignment="1">
      <alignment horizontal="right" vertical="center"/>
    </xf>
    <xf numFmtId="169" fontId="24" fillId="3" borderId="0" xfId="1" quotePrefix="1" applyNumberFormat="1" applyFont="1" applyFill="1" applyBorder="1" applyAlignment="1">
      <alignment horizontal="right" vertical="center"/>
    </xf>
    <xf numFmtId="169" fontId="23" fillId="3" borderId="0" xfId="1" applyNumberFormat="1" applyFont="1" applyFill="1" applyBorder="1" applyAlignment="1">
      <alignment horizontal="right" vertical="center"/>
    </xf>
    <xf numFmtId="3" fontId="24" fillId="0" borderId="0" xfId="1" applyNumberFormat="1" applyFont="1" applyFill="1" applyBorder="1" applyAlignment="1">
      <alignment vertical="center"/>
    </xf>
    <xf numFmtId="169" fontId="24" fillId="2" borderId="0" xfId="1" applyNumberFormat="1" applyFont="1" applyFill="1" applyBorder="1" applyAlignment="1">
      <alignment horizontal="right" vertical="center"/>
    </xf>
    <xf numFmtId="169" fontId="23" fillId="2" borderId="0" xfId="1" applyNumberFormat="1" applyFont="1" applyFill="1" applyBorder="1" applyAlignment="1">
      <alignment horizontal="right" vertical="center"/>
    </xf>
    <xf numFmtId="164" fontId="24" fillId="3" borderId="0" xfId="1" applyNumberFormat="1" applyFont="1" applyFill="1" applyBorder="1" applyAlignment="1">
      <alignment horizontal="center" vertical="center"/>
    </xf>
    <xf numFmtId="164" fontId="23" fillId="3" borderId="0" xfId="1" applyNumberFormat="1" applyFont="1" applyFill="1" applyBorder="1" applyAlignment="1">
      <alignment horizontal="center" vertical="center"/>
    </xf>
    <xf numFmtId="164" fontId="24" fillId="2" borderId="0" xfId="1" applyNumberFormat="1" applyFont="1" applyFill="1" applyBorder="1" applyAlignment="1">
      <alignment horizontal="center" vertical="center"/>
    </xf>
    <xf numFmtId="164" fontId="23" fillId="2" borderId="0" xfId="1" applyNumberFormat="1" applyFont="1" applyFill="1" applyBorder="1" applyAlignment="1">
      <alignment horizontal="center" vertical="center"/>
    </xf>
    <xf numFmtId="167" fontId="23" fillId="0" borderId="0" xfId="2" applyNumberFormat="1" applyFont="1" applyFill="1" applyBorder="1" applyAlignment="1">
      <alignment horizontal="right" vertical="center"/>
    </xf>
    <xf numFmtId="0" fontId="23" fillId="3" borderId="0" xfId="4" applyFont="1" applyFill="1" applyBorder="1" applyAlignment="1">
      <alignment vertical="center" wrapText="1" readingOrder="1"/>
    </xf>
    <xf numFmtId="0" fontId="23" fillId="2" borderId="0" xfId="4" applyFont="1" applyFill="1" applyBorder="1" applyAlignment="1">
      <alignment vertical="center" wrapText="1" readingOrder="1"/>
    </xf>
    <xf numFmtId="0" fontId="23" fillId="4" borderId="3" xfId="4" applyFont="1" applyFill="1" applyBorder="1" applyAlignment="1">
      <alignment horizontal="left"/>
    </xf>
    <xf numFmtId="0" fontId="23" fillId="0" borderId="0" xfId="4" applyFont="1" applyFill="1" applyBorder="1" applyAlignment="1">
      <alignment horizontal="right" textRotation="140" wrapText="1"/>
    </xf>
    <xf numFmtId="0" fontId="23" fillId="0" borderId="0" xfId="4" applyFont="1" applyFill="1" applyBorder="1" applyAlignment="1">
      <alignment horizontal="center" vertical="top" textRotation="90" wrapText="1"/>
    </xf>
    <xf numFmtId="0" fontId="23" fillId="3" borderId="0" xfId="4" applyFont="1" applyFill="1" applyBorder="1" applyAlignment="1">
      <alignment horizontal="left" vertical="center" wrapText="1" readingOrder="1"/>
    </xf>
    <xf numFmtId="0" fontId="23" fillId="0" borderId="0" xfId="4" applyFont="1" applyFill="1" applyBorder="1" applyAlignment="1">
      <alignment horizontal="left" vertical="center" wrapText="1" readingOrder="1"/>
    </xf>
    <xf numFmtId="3" fontId="24" fillId="3" borderId="0" xfId="1" applyNumberFormat="1" applyFont="1" applyFill="1" applyBorder="1" applyAlignment="1">
      <alignment horizontal="right" vertical="center"/>
    </xf>
    <xf numFmtId="3" fontId="24" fillId="2" borderId="0" xfId="1" applyNumberFormat="1" applyFont="1" applyFill="1" applyBorder="1" applyAlignment="1">
      <alignment horizontal="right" vertical="center"/>
    </xf>
    <xf numFmtId="3" fontId="24" fillId="0" borderId="0" xfId="1" applyNumberFormat="1" applyFont="1" applyFill="1" applyBorder="1" applyAlignment="1">
      <alignment horizontal="right" vertical="center"/>
    </xf>
    <xf numFmtId="3" fontId="23" fillId="0" borderId="0" xfId="1" applyNumberFormat="1" applyFont="1" applyFill="1" applyBorder="1" applyAlignment="1">
      <alignment horizontal="right" vertical="center"/>
    </xf>
    <xf numFmtId="165" fontId="24" fillId="3" borderId="0" xfId="2" applyNumberFormat="1" applyFont="1" applyFill="1" applyBorder="1" applyAlignment="1">
      <alignment horizontal="right" vertical="center"/>
    </xf>
    <xf numFmtId="165" fontId="23" fillId="3" borderId="0" xfId="2" applyNumberFormat="1" applyFont="1" applyFill="1" applyBorder="1" applyAlignment="1">
      <alignment horizontal="right" vertical="center"/>
    </xf>
    <xf numFmtId="165" fontId="24" fillId="0" borderId="0" xfId="2" applyNumberFormat="1" applyFont="1" applyFill="1" applyBorder="1" applyAlignment="1">
      <alignment horizontal="right" vertical="center"/>
    </xf>
    <xf numFmtId="171" fontId="24" fillId="3" borderId="0" xfId="1" applyNumberFormat="1" applyFont="1" applyFill="1" applyBorder="1" applyAlignment="1">
      <alignment horizontal="right" vertical="center"/>
    </xf>
    <xf numFmtId="165" fontId="23" fillId="0" borderId="0" xfId="2" applyNumberFormat="1" applyFont="1" applyFill="1" applyBorder="1" applyAlignment="1">
      <alignment horizontal="right" vertical="center"/>
    </xf>
    <xf numFmtId="0" fontId="73" fillId="3" borderId="0" xfId="4" applyFont="1" applyFill="1" applyBorder="1" applyAlignment="1">
      <alignment horizontal="left" vertical="center" wrapText="1" readingOrder="1"/>
    </xf>
    <xf numFmtId="3" fontId="23" fillId="3" borderId="0" xfId="1" applyNumberFormat="1" applyFont="1" applyFill="1" applyBorder="1" applyAlignment="1">
      <alignment horizontal="right" vertical="center"/>
    </xf>
    <xf numFmtId="3" fontId="23" fillId="2" borderId="0" xfId="1" applyNumberFormat="1" applyFont="1" applyFill="1" applyBorder="1" applyAlignment="1">
      <alignment horizontal="right" vertical="center"/>
    </xf>
    <xf numFmtId="171" fontId="24" fillId="0" borderId="0" xfId="1" applyNumberFormat="1" applyFont="1" applyFill="1" applyBorder="1" applyAlignment="1">
      <alignment horizontal="right" vertical="center"/>
    </xf>
    <xf numFmtId="171" fontId="23" fillId="3" borderId="0" xfId="1" applyNumberFormat="1" applyFont="1" applyFill="1" applyBorder="1" applyAlignment="1">
      <alignment horizontal="right" vertical="center"/>
    </xf>
    <xf numFmtId="3" fontId="24" fillId="3" borderId="2" xfId="1" applyNumberFormat="1" applyFont="1" applyFill="1" applyBorder="1" applyAlignment="1">
      <alignment horizontal="right" vertical="center"/>
    </xf>
    <xf numFmtId="0" fontId="72" fillId="0" borderId="0" xfId="93" applyFont="1" applyAlignment="1" applyProtection="1">
      <alignment horizontal="left" vertical="top" wrapText="1"/>
    </xf>
    <xf numFmtId="0" fontId="24" fillId="2" borderId="0" xfId="0" applyNumberFormat="1" applyFont="1" applyFill="1" applyAlignment="1">
      <alignment vertical="top" wrapText="1" readingOrder="1"/>
    </xf>
    <xf numFmtId="0" fontId="24" fillId="0" borderId="0" xfId="4" applyFont="1" applyFill="1" applyBorder="1" applyAlignment="1">
      <alignment horizontal="right" vertical="center" wrapText="1" readingOrder="1"/>
    </xf>
    <xf numFmtId="171" fontId="24" fillId="3" borderId="0" xfId="4" applyNumberFormat="1" applyFont="1" applyFill="1" applyBorder="1" applyAlignment="1">
      <alignment horizontal="right" vertical="center" wrapText="1" readingOrder="1"/>
    </xf>
    <xf numFmtId="0" fontId="0" fillId="0" borderId="0" xfId="0" applyBorder="1" applyAlignment="1"/>
    <xf numFmtId="3" fontId="23" fillId="0" borderId="12" xfId="1" applyNumberFormat="1" applyFont="1" applyFill="1" applyBorder="1" applyAlignment="1">
      <alignment horizontal="right" vertical="center"/>
    </xf>
    <xf numFmtId="0" fontId="0" fillId="3" borderId="0" xfId="0" applyFill="1" applyBorder="1"/>
    <xf numFmtId="165" fontId="21" fillId="2" borderId="2" xfId="2" applyNumberFormat="1" applyFont="1" applyFill="1" applyBorder="1"/>
    <xf numFmtId="169" fontId="24" fillId="0" borderId="0" xfId="1" applyNumberFormat="1" applyFont="1" applyBorder="1" applyAlignment="1">
      <alignment horizontal="center" vertical="top"/>
    </xf>
    <xf numFmtId="0" fontId="84" fillId="0" borderId="0" xfId="0" applyFont="1" applyFill="1" applyBorder="1"/>
    <xf numFmtId="0" fontId="66" fillId="0" borderId="0" xfId="4" applyFont="1" applyFill="1" applyBorder="1" applyAlignment="1">
      <alignment horizontal="right" wrapText="1"/>
    </xf>
    <xf numFmtId="0" fontId="66" fillId="0" borderId="0" xfId="4" applyFont="1" applyFill="1" applyBorder="1" applyAlignment="1">
      <alignment horizontal="left" vertical="center" wrapText="1" readingOrder="1"/>
    </xf>
    <xf numFmtId="3" fontId="67" fillId="0" borderId="0" xfId="0" applyNumberFormat="1" applyFont="1" applyFill="1" applyBorder="1"/>
    <xf numFmtId="0" fontId="67" fillId="0" borderId="0" xfId="0" applyFont="1" applyFill="1" applyBorder="1"/>
    <xf numFmtId="0" fontId="85" fillId="0" borderId="0" xfId="4" applyFont="1" applyFill="1" applyBorder="1" applyAlignment="1">
      <alignment horizontal="left" vertical="center" wrapText="1" readingOrder="1"/>
    </xf>
    <xf numFmtId="0" fontId="44" fillId="0" borderId="0" xfId="93" applyFont="1" applyFill="1" applyAlignment="1" applyProtection="1"/>
    <xf numFmtId="169" fontId="86" fillId="0" borderId="0" xfId="1" applyNumberFormat="1" applyFont="1" applyFill="1" applyBorder="1" applyAlignment="1">
      <alignment horizontal="right" vertical="center"/>
    </xf>
    <xf numFmtId="169" fontId="66" fillId="0" borderId="0" xfId="1" applyNumberFormat="1" applyFont="1" applyFill="1" applyBorder="1" applyAlignment="1">
      <alignment horizontal="right" vertical="center"/>
    </xf>
    <xf numFmtId="0" fontId="23" fillId="0" borderId="0" xfId="0" applyFont="1" applyBorder="1" applyAlignment="1">
      <alignment vertical="top" wrapText="1"/>
    </xf>
    <xf numFmtId="0" fontId="23" fillId="0" borderId="0" xfId="0" applyFont="1" applyBorder="1" applyAlignment="1">
      <alignment vertical="top" wrapText="1"/>
    </xf>
    <xf numFmtId="0" fontId="23" fillId="2" borderId="0" xfId="0" applyFont="1" applyFill="1" applyBorder="1" applyAlignment="1">
      <alignment vertical="top" wrapText="1"/>
    </xf>
    <xf numFmtId="167" fontId="24" fillId="2" borderId="0" xfId="26" applyNumberFormat="1" applyFont="1" applyFill="1" applyBorder="1"/>
    <xf numFmtId="0" fontId="23" fillId="2" borderId="0" xfId="0" applyFont="1" applyFill="1" applyBorder="1" applyAlignment="1">
      <alignment horizontal="right" vertical="top" wrapText="1"/>
    </xf>
    <xf numFmtId="167" fontId="24" fillId="2" borderId="0" xfId="0" applyNumberFormat="1" applyFont="1" applyFill="1" applyBorder="1"/>
    <xf numFmtId="0" fontId="20" fillId="2" borderId="2" xfId="0" applyNumberFormat="1" applyFont="1" applyFill="1" applyBorder="1"/>
    <xf numFmtId="167" fontId="23" fillId="0" borderId="14" xfId="0" applyNumberFormat="1" applyFont="1" applyFill="1" applyBorder="1" applyAlignment="1">
      <alignment vertical="center"/>
    </xf>
    <xf numFmtId="167" fontId="24" fillId="0" borderId="10" xfId="1" applyNumberFormat="1" applyFont="1" applyFill="1" applyBorder="1" applyAlignment="1">
      <alignment vertical="center"/>
    </xf>
    <xf numFmtId="167" fontId="24" fillId="0" borderId="0" xfId="1" applyNumberFormat="1" applyFont="1" applyFill="1" applyBorder="1" applyAlignment="1">
      <alignment vertical="center"/>
    </xf>
    <xf numFmtId="167" fontId="23" fillId="0" borderId="12" xfId="1" applyNumberFormat="1" applyFont="1" applyFill="1" applyBorder="1" applyAlignment="1">
      <alignment vertical="center"/>
    </xf>
    <xf numFmtId="167" fontId="24" fillId="0" borderId="0" xfId="0" applyNumberFormat="1" applyFont="1" applyFill="1" applyBorder="1"/>
    <xf numFmtId="0" fontId="24" fillId="2" borderId="2" xfId="4" applyFont="1" applyFill="1" applyBorder="1" applyAlignment="1">
      <alignment horizontal="left" vertical="top"/>
    </xf>
    <xf numFmtId="0" fontId="76" fillId="0" borderId="0" xfId="26" applyFont="1" applyFill="1" applyBorder="1" applyAlignment="1">
      <alignment horizontal="right" vertical="center" readingOrder="1"/>
    </xf>
    <xf numFmtId="0" fontId="64" fillId="0" borderId="0" xfId="26" applyFont="1" applyFill="1" applyBorder="1" applyAlignment="1">
      <alignment horizontal="left" vertical="center" readingOrder="1"/>
    </xf>
    <xf numFmtId="165" fontId="20" fillId="0" borderId="0" xfId="1" applyNumberFormat="1" applyFont="1" applyFill="1" applyBorder="1" applyAlignment="1">
      <alignment horizontal="right" vertical="center" readingOrder="1"/>
    </xf>
    <xf numFmtId="165" fontId="22" fillId="0" borderId="0" xfId="1" applyNumberFormat="1" applyFont="1" applyFill="1" applyBorder="1" applyAlignment="1">
      <alignment horizontal="right" vertical="center" readingOrder="1"/>
    </xf>
    <xf numFmtId="0" fontId="64" fillId="0" borderId="0" xfId="0" applyFont="1" applyFill="1" applyBorder="1" applyAlignment="1">
      <alignment horizontal="left" vertical="center" readingOrder="1"/>
    </xf>
    <xf numFmtId="164" fontId="24" fillId="0" borderId="0" xfId="1" applyNumberFormat="1" applyFont="1" applyFill="1" applyBorder="1" applyAlignment="1">
      <alignment horizontal="right" vertical="top"/>
    </xf>
    <xf numFmtId="0" fontId="87" fillId="2" borderId="0" xfId="0" applyNumberFormat="1" applyFont="1" applyFill="1" applyAlignment="1">
      <alignment horizontal="right"/>
    </xf>
    <xf numFmtId="0" fontId="79" fillId="2" borderId="0" xfId="0" applyNumberFormat="1" applyFont="1" applyFill="1" applyAlignment="1">
      <alignment horizontal="right"/>
    </xf>
    <xf numFmtId="0" fontId="40" fillId="2" borderId="0" xfId="0" applyNumberFormat="1" applyFont="1" applyFill="1" applyAlignment="1"/>
    <xf numFmtId="0" fontId="79" fillId="0" borderId="0" xfId="0" applyNumberFormat="1" applyFont="1" applyFill="1" applyBorder="1" applyAlignment="1">
      <alignment horizontal="right"/>
    </xf>
    <xf numFmtId="0" fontId="68" fillId="0" borderId="0" xfId="0" applyFont="1" applyFill="1" applyBorder="1" applyAlignment="1">
      <alignment horizontal="left" vertical="center" readingOrder="1"/>
    </xf>
    <xf numFmtId="171" fontId="23" fillId="0" borderId="12" xfId="1" applyNumberFormat="1" applyFont="1" applyFill="1" applyBorder="1" applyAlignment="1">
      <alignment horizontal="right" vertical="center"/>
    </xf>
    <xf numFmtId="0" fontId="39" fillId="0" borderId="0" xfId="0" applyFont="1" applyFill="1" applyBorder="1" applyAlignment="1">
      <alignment readingOrder="1"/>
    </xf>
    <xf numFmtId="0" fontId="40" fillId="0" borderId="0" xfId="0" applyFont="1" applyBorder="1" applyAlignment="1">
      <alignment horizontal="right"/>
    </xf>
    <xf numFmtId="0" fontId="39" fillId="0" borderId="0" xfId="0" applyFont="1" applyBorder="1" applyAlignment="1">
      <alignment readingOrder="1"/>
    </xf>
    <xf numFmtId="0" fontId="40" fillId="0" borderId="0" xfId="0" applyFont="1" applyBorder="1"/>
    <xf numFmtId="3" fontId="23" fillId="3" borderId="12" xfId="1" applyNumberFormat="1" applyFont="1" applyFill="1" applyBorder="1" applyAlignment="1">
      <alignment vertical="center"/>
    </xf>
    <xf numFmtId="3" fontId="23" fillId="3" borderId="15" xfId="0" applyNumberFormat="1" applyFont="1" applyFill="1" applyBorder="1" applyAlignment="1">
      <alignment vertical="center"/>
    </xf>
    <xf numFmtId="3" fontId="23" fillId="3" borderId="14" xfId="0" applyNumberFormat="1" applyFont="1" applyFill="1" applyBorder="1" applyAlignment="1">
      <alignment vertical="center"/>
    </xf>
    <xf numFmtId="171" fontId="24" fillId="3" borderId="0" xfId="1" applyNumberFormat="1" applyFont="1" applyFill="1" applyBorder="1" applyAlignment="1">
      <alignment vertical="center"/>
    </xf>
    <xf numFmtId="171" fontId="23" fillId="3" borderId="12" xfId="1" applyNumberFormat="1" applyFont="1" applyFill="1" applyBorder="1" applyAlignment="1">
      <alignment horizontal="right" vertical="center"/>
    </xf>
    <xf numFmtId="0" fontId="21" fillId="0" borderId="0" xfId="0" applyFont="1" applyFill="1" applyBorder="1" applyAlignment="1">
      <alignment horizontal="left"/>
    </xf>
    <xf numFmtId="0" fontId="87" fillId="0" borderId="0" xfId="0" applyFont="1" applyBorder="1"/>
    <xf numFmtId="0" fontId="40" fillId="0" borderId="0" xfId="0" applyFont="1" applyBorder="1" applyAlignment="1">
      <alignment horizontal="center"/>
    </xf>
    <xf numFmtId="165" fontId="24" fillId="3" borderId="0" xfId="2" applyNumberFormat="1" applyFont="1" applyFill="1" applyBorder="1" applyAlignment="1">
      <alignment horizontal="right" vertical="center" wrapText="1" readingOrder="1"/>
    </xf>
    <xf numFmtId="171" fontId="23" fillId="3" borderId="0" xfId="1" applyNumberFormat="1" applyFont="1" applyFill="1" applyBorder="1" applyAlignment="1">
      <alignment vertical="center"/>
    </xf>
    <xf numFmtId="0" fontId="23" fillId="0" borderId="0" xfId="4" applyFont="1" applyFill="1" applyBorder="1" applyAlignment="1">
      <alignment horizontal="center" vertical="center" textRotation="90" wrapText="1"/>
    </xf>
    <xf numFmtId="165" fontId="24" fillId="0" borderId="10" xfId="0" applyNumberFormat="1" applyFont="1" applyFill="1" applyBorder="1" applyAlignment="1">
      <alignment vertical="center"/>
    </xf>
    <xf numFmtId="165" fontId="24" fillId="0" borderId="0" xfId="0" applyNumberFormat="1" applyFont="1" applyFill="1" applyBorder="1" applyAlignment="1">
      <alignment vertical="center"/>
    </xf>
    <xf numFmtId="165" fontId="23" fillId="0" borderId="12" xfId="0" applyNumberFormat="1" applyFont="1" applyFill="1" applyBorder="1" applyAlignment="1">
      <alignment vertical="center"/>
    </xf>
    <xf numFmtId="0" fontId="23" fillId="0" borderId="12" xfId="0" applyFont="1" applyFill="1" applyBorder="1" applyAlignment="1">
      <alignment vertical="center"/>
    </xf>
    <xf numFmtId="0" fontId="24" fillId="0" borderId="0" xfId="0" applyFont="1" applyFill="1" applyBorder="1" applyAlignment="1">
      <alignment vertical="center"/>
    </xf>
    <xf numFmtId="0" fontId="23" fillId="0" borderId="14" xfId="0" applyFont="1" applyFill="1" applyBorder="1" applyAlignment="1">
      <alignment vertical="center"/>
    </xf>
    <xf numFmtId="3" fontId="24" fillId="3" borderId="10" xfId="1" applyNumberFormat="1" applyFont="1" applyFill="1" applyBorder="1" applyAlignment="1">
      <alignment horizontal="right" vertical="center"/>
    </xf>
    <xf numFmtId="3" fontId="23" fillId="3" borderId="13" xfId="1" applyNumberFormat="1" applyFont="1" applyFill="1" applyBorder="1" applyAlignment="1">
      <alignment vertical="center"/>
    </xf>
    <xf numFmtId="3" fontId="23" fillId="3" borderId="12" xfId="1" applyNumberFormat="1" applyFont="1" applyFill="1" applyBorder="1" applyAlignment="1">
      <alignment horizontal="right" vertical="center"/>
    </xf>
    <xf numFmtId="3" fontId="23" fillId="3" borderId="14" xfId="1" applyNumberFormat="1" applyFont="1" applyFill="1" applyBorder="1" applyAlignment="1">
      <alignment horizontal="right" vertical="center"/>
    </xf>
    <xf numFmtId="167" fontId="24" fillId="3" borderId="10" xfId="1" applyNumberFormat="1" applyFont="1" applyFill="1" applyBorder="1" applyAlignment="1">
      <alignment vertical="center"/>
    </xf>
    <xf numFmtId="167" fontId="24" fillId="3" borderId="0" xfId="1" applyNumberFormat="1" applyFont="1" applyFill="1" applyBorder="1" applyAlignment="1">
      <alignment vertical="center"/>
    </xf>
    <xf numFmtId="167" fontId="23" fillId="3" borderId="12" xfId="1" applyNumberFormat="1" applyFont="1" applyFill="1" applyBorder="1" applyAlignment="1">
      <alignment vertical="center"/>
    </xf>
    <xf numFmtId="167" fontId="23" fillId="3" borderId="14" xfId="0" applyNumberFormat="1" applyFont="1" applyFill="1" applyBorder="1" applyAlignment="1">
      <alignment vertical="center"/>
    </xf>
    <xf numFmtId="165" fontId="24" fillId="3" borderId="10" xfId="1" applyNumberFormat="1" applyFont="1" applyFill="1" applyBorder="1" applyAlignment="1">
      <alignment horizontal="right" vertical="center"/>
    </xf>
    <xf numFmtId="165" fontId="23" fillId="3" borderId="12" xfId="1" applyNumberFormat="1" applyFont="1" applyFill="1" applyBorder="1" applyAlignment="1">
      <alignment horizontal="right" vertical="center"/>
    </xf>
    <xf numFmtId="165" fontId="23" fillId="3" borderId="14" xfId="1" applyNumberFormat="1" applyFont="1" applyFill="1" applyBorder="1" applyAlignment="1">
      <alignment horizontal="right" vertical="center"/>
    </xf>
    <xf numFmtId="171" fontId="23" fillId="3" borderId="14" xfId="1" applyNumberFormat="1" applyFont="1" applyFill="1" applyBorder="1" applyAlignment="1">
      <alignment horizontal="right" vertical="center"/>
    </xf>
    <xf numFmtId="0" fontId="24" fillId="0" borderId="0" xfId="0" applyNumberFormat="1" applyFont="1" applyFill="1" applyAlignment="1">
      <alignment vertical="top" wrapText="1" readingOrder="1"/>
    </xf>
    <xf numFmtId="165" fontId="23" fillId="0" borderId="0" xfId="0" applyNumberFormat="1" applyFont="1" applyFill="1" applyBorder="1" applyAlignment="1">
      <alignment vertical="center"/>
    </xf>
    <xf numFmtId="3" fontId="24" fillId="0" borderId="0" xfId="1" applyNumberFormat="1" applyFont="1" applyFill="1" applyBorder="1" applyAlignment="1">
      <alignment horizontal="right" vertical="top"/>
    </xf>
    <xf numFmtId="3" fontId="23" fillId="0" borderId="0" xfId="1" applyNumberFormat="1" applyFont="1" applyFill="1" applyBorder="1" applyAlignment="1">
      <alignment horizontal="right" vertical="top"/>
    </xf>
    <xf numFmtId="0" fontId="84" fillId="2" borderId="0" xfId="0" applyFont="1" applyFill="1" applyBorder="1"/>
    <xf numFmtId="0" fontId="66" fillId="2" borderId="0" xfId="4" applyFont="1" applyFill="1" applyBorder="1" applyAlignment="1">
      <alignment horizontal="left" vertical="center" wrapText="1" readingOrder="1"/>
    </xf>
    <xf numFmtId="3" fontId="67" fillId="2" borderId="0" xfId="0" applyNumberFormat="1" applyFont="1" applyFill="1" applyBorder="1"/>
    <xf numFmtId="0" fontId="73" fillId="0" borderId="1" xfId="4" applyFont="1" applyFill="1" applyBorder="1" applyAlignment="1">
      <alignment horizontal="center" vertical="top" textRotation="90"/>
    </xf>
    <xf numFmtId="0" fontId="23" fillId="0" borderId="1" xfId="4" applyFont="1" applyFill="1" applyBorder="1" applyAlignment="1">
      <alignment horizontal="right" textRotation="140"/>
    </xf>
    <xf numFmtId="0" fontId="73" fillId="0" borderId="2" xfId="4" applyFont="1" applyFill="1" applyBorder="1" applyAlignment="1">
      <alignment horizontal="left" vertical="center" wrapText="1" readingOrder="1"/>
    </xf>
    <xf numFmtId="169" fontId="24" fillId="0" borderId="2" xfId="1" applyNumberFormat="1" applyFont="1" applyFill="1" applyBorder="1" applyAlignment="1">
      <alignment horizontal="right" vertical="center"/>
    </xf>
    <xf numFmtId="169" fontId="24" fillId="0" borderId="2" xfId="1" quotePrefix="1" applyNumberFormat="1" applyFont="1" applyFill="1" applyBorder="1" applyAlignment="1">
      <alignment horizontal="right" vertical="center"/>
    </xf>
    <xf numFmtId="169" fontId="23" fillId="0" borderId="2" xfId="1" applyNumberFormat="1" applyFont="1" applyFill="1" applyBorder="1" applyAlignment="1">
      <alignment horizontal="right" vertical="center"/>
    </xf>
    <xf numFmtId="3" fontId="24" fillId="3" borderId="16" xfId="1" applyNumberFormat="1" applyFont="1" applyFill="1" applyBorder="1" applyAlignment="1">
      <alignment horizontal="right" vertical="center"/>
    </xf>
    <xf numFmtId="0" fontId="77" fillId="0" borderId="8" xfId="0" applyFont="1" applyFill="1" applyBorder="1" applyAlignment="1">
      <alignment horizontal="left" vertical="center" readingOrder="1"/>
    </xf>
    <xf numFmtId="3" fontId="20" fillId="0" borderId="8" xfId="1" applyNumberFormat="1" applyFont="1" applyFill="1" applyBorder="1" applyAlignment="1">
      <alignment horizontal="right" vertical="center" readingOrder="1"/>
    </xf>
    <xf numFmtId="3" fontId="22" fillId="0" borderId="8" xfId="1" applyNumberFormat="1" applyFont="1" applyFill="1" applyBorder="1" applyAlignment="1">
      <alignment horizontal="right" vertical="center" readingOrder="1"/>
    </xf>
    <xf numFmtId="3" fontId="23" fillId="3" borderId="2" xfId="1" applyNumberFormat="1" applyFont="1" applyFill="1" applyBorder="1" applyAlignment="1">
      <alignment horizontal="right" vertical="center"/>
    </xf>
    <xf numFmtId="0" fontId="88" fillId="0" borderId="0" xfId="0" applyFont="1" applyBorder="1" applyAlignment="1">
      <alignment wrapText="1"/>
    </xf>
    <xf numFmtId="0" fontId="23" fillId="0" borderId="0" xfId="4" applyFont="1" applyFill="1" applyBorder="1" applyAlignment="1">
      <alignment horizontal="center" vertical="center" textRotation="90" wrapText="1"/>
    </xf>
    <xf numFmtId="169" fontId="24" fillId="2" borderId="0" xfId="1" quotePrefix="1" applyNumberFormat="1" applyFont="1" applyFill="1" applyBorder="1" applyAlignment="1">
      <alignment horizontal="right" vertical="center"/>
    </xf>
    <xf numFmtId="0" fontId="24" fillId="0" borderId="0" xfId="0" applyFont="1" applyBorder="1" applyAlignment="1">
      <alignment horizontal="right"/>
    </xf>
    <xf numFmtId="0" fontId="23" fillId="0" borderId="1" xfId="4" applyFont="1" applyFill="1" applyBorder="1" applyAlignment="1">
      <alignment readingOrder="1"/>
    </xf>
    <xf numFmtId="0" fontId="20" fillId="2" borderId="0" xfId="0" applyNumberFormat="1" applyFont="1" applyFill="1" applyAlignment="1">
      <alignment horizontal="right"/>
    </xf>
    <xf numFmtId="0" fontId="24" fillId="2" borderId="0" xfId="0" applyNumberFormat="1" applyFont="1" applyFill="1" applyAlignment="1">
      <alignment horizontal="right"/>
    </xf>
    <xf numFmtId="0" fontId="24" fillId="2" borderId="0" xfId="26" applyFont="1" applyFill="1" applyAlignment="1">
      <alignment horizontal="right" wrapText="1"/>
    </xf>
    <xf numFmtId="3" fontId="24" fillId="0" borderId="0" xfId="0" applyNumberFormat="1" applyFont="1" applyFill="1"/>
    <xf numFmtId="0" fontId="22" fillId="0" borderId="0" xfId="0" applyFont="1" applyFill="1" applyBorder="1" applyAlignment="1">
      <alignment readingOrder="1"/>
    </xf>
    <xf numFmtId="0" fontId="29" fillId="0" borderId="0" xfId="0" applyFont="1" applyFill="1" applyBorder="1" applyAlignment="1">
      <alignment horizontal="center"/>
    </xf>
    <xf numFmtId="0" fontId="21" fillId="0" borderId="0" xfId="0" applyFont="1" applyFill="1" applyBorder="1" applyAlignment="1">
      <alignment horizontal="center"/>
    </xf>
    <xf numFmtId="0" fontId="88" fillId="2" borderId="0" xfId="0" applyFont="1" applyFill="1" applyBorder="1" applyAlignment="1">
      <alignment wrapText="1"/>
    </xf>
    <xf numFmtId="0" fontId="67" fillId="2" borderId="0" xfId="0" applyFont="1" applyFill="1" applyBorder="1" applyAlignment="1">
      <alignment horizontal="center"/>
    </xf>
    <xf numFmtId="0" fontId="90" fillId="0" borderId="0" xfId="0" applyFont="1" applyFill="1" applyAlignment="1">
      <alignment horizontal="left"/>
    </xf>
    <xf numFmtId="165" fontId="24" fillId="2" borderId="0" xfId="2" applyNumberFormat="1" applyFont="1" applyFill="1" applyBorder="1" applyAlignment="1">
      <alignment horizontal="right" vertical="center"/>
    </xf>
    <xf numFmtId="165" fontId="23" fillId="2" borderId="0" xfId="2" applyNumberFormat="1" applyFont="1" applyFill="1" applyBorder="1" applyAlignment="1">
      <alignment horizontal="right" vertical="center"/>
    </xf>
    <xf numFmtId="165" fontId="23" fillId="3" borderId="0" xfId="2" applyNumberFormat="1" applyFont="1" applyFill="1" applyBorder="1" applyAlignment="1">
      <alignment horizontal="right" vertical="center" wrapText="1" readingOrder="1"/>
    </xf>
    <xf numFmtId="165" fontId="23" fillId="2" borderId="0" xfId="1" applyNumberFormat="1" applyFont="1" applyFill="1" applyBorder="1" applyAlignment="1">
      <alignment horizontal="right" vertical="center"/>
    </xf>
    <xf numFmtId="171" fontId="24" fillId="3" borderId="0" xfId="1" quotePrefix="1" applyNumberFormat="1" applyFont="1" applyFill="1" applyBorder="1" applyAlignment="1">
      <alignment horizontal="right" vertical="center"/>
    </xf>
    <xf numFmtId="171" fontId="23" fillId="2" borderId="0" xfId="1" applyNumberFormat="1" applyFont="1" applyFill="1" applyBorder="1" applyAlignment="1">
      <alignment horizontal="right" vertical="center"/>
    </xf>
    <xf numFmtId="165" fontId="24" fillId="2" borderId="10" xfId="1" applyNumberFormat="1" applyFont="1" applyFill="1" applyBorder="1" applyAlignment="1">
      <alignment horizontal="right" vertical="center"/>
    </xf>
    <xf numFmtId="165" fontId="23" fillId="2" borderId="12" xfId="1" applyNumberFormat="1" applyFont="1" applyFill="1" applyBorder="1" applyAlignment="1">
      <alignment horizontal="right" vertical="center"/>
    </xf>
    <xf numFmtId="165" fontId="23" fillId="2" borderId="14" xfId="1" applyNumberFormat="1" applyFont="1" applyFill="1" applyBorder="1" applyAlignment="1">
      <alignment horizontal="right" vertical="center"/>
    </xf>
    <xf numFmtId="167" fontId="23" fillId="2" borderId="12" xfId="1" applyNumberFormat="1" applyFont="1" applyFill="1" applyBorder="1" applyAlignment="1">
      <alignment vertical="center"/>
    </xf>
    <xf numFmtId="167" fontId="23" fillId="2" borderId="14" xfId="0" applyNumberFormat="1" applyFont="1" applyFill="1" applyBorder="1" applyAlignment="1">
      <alignment vertical="center"/>
    </xf>
    <xf numFmtId="167" fontId="23" fillId="2" borderId="0" xfId="2" applyNumberFormat="1" applyFont="1" applyFill="1" applyBorder="1" applyAlignment="1">
      <alignment horizontal="right" vertical="center"/>
    </xf>
    <xf numFmtId="167" fontId="24" fillId="2" borderId="0" xfId="2" applyNumberFormat="1" applyFont="1" applyFill="1" applyBorder="1" applyAlignment="1">
      <alignment horizontal="right" vertical="center"/>
    </xf>
    <xf numFmtId="165" fontId="0" fillId="2" borderId="0" xfId="0" applyNumberFormat="1" applyFill="1" applyBorder="1"/>
    <xf numFmtId="0" fontId="77" fillId="2" borderId="0" xfId="0" applyFont="1" applyFill="1" applyBorder="1" applyAlignment="1">
      <alignment readingOrder="1"/>
    </xf>
    <xf numFmtId="0" fontId="84" fillId="2" borderId="0" xfId="0" applyFont="1" applyFill="1" applyBorder="1" applyAlignment="1">
      <alignment horizontal="center"/>
    </xf>
    <xf numFmtId="0" fontId="90" fillId="2" borderId="1" xfId="0" applyNumberFormat="1" applyFont="1" applyFill="1" applyBorder="1" applyAlignment="1">
      <alignment horizontal="left"/>
    </xf>
    <xf numFmtId="0" fontId="68" fillId="2" borderId="0" xfId="0" applyFont="1" applyFill="1" applyBorder="1" applyAlignment="1">
      <alignment readingOrder="1"/>
    </xf>
    <xf numFmtId="0" fontId="67" fillId="2" borderId="0" xfId="0" applyFont="1" applyFill="1" applyBorder="1" applyAlignment="1">
      <alignment horizontal="right"/>
    </xf>
    <xf numFmtId="0" fontId="86" fillId="2" borderId="0" xfId="4" applyFont="1" applyFill="1" applyBorder="1" applyAlignment="1">
      <alignment horizontal="right" wrapText="1"/>
    </xf>
    <xf numFmtId="0" fontId="67" fillId="2" borderId="0" xfId="0" applyFont="1" applyFill="1" applyBorder="1" applyAlignment="1">
      <alignment horizontal="right" wrapText="1"/>
    </xf>
    <xf numFmtId="0" fontId="68" fillId="2" borderId="0" xfId="0" applyFont="1" applyFill="1" applyBorder="1" applyAlignment="1">
      <alignment horizontal="right" readingOrder="1"/>
    </xf>
    <xf numFmtId="0" fontId="68" fillId="2" borderId="0" xfId="0" applyFont="1" applyFill="1" applyBorder="1" applyAlignment="1">
      <alignment horizontal="right"/>
    </xf>
    <xf numFmtId="3" fontId="67" fillId="2" borderId="0" xfId="0" applyNumberFormat="1" applyFont="1" applyFill="1" applyBorder="1" applyAlignment="1">
      <alignment horizontal="right"/>
    </xf>
    <xf numFmtId="165" fontId="24" fillId="3" borderId="0" xfId="2" applyNumberFormat="1" applyFont="1" applyFill="1" applyBorder="1" applyAlignment="1">
      <alignment vertical="center"/>
    </xf>
    <xf numFmtId="167" fontId="24" fillId="3" borderId="0" xfId="2" applyNumberFormat="1" applyFont="1" applyFill="1" applyBorder="1" applyAlignment="1">
      <alignment vertical="center"/>
    </xf>
    <xf numFmtId="165" fontId="24" fillId="2" borderId="0" xfId="2" applyNumberFormat="1" applyFont="1" applyFill="1" applyBorder="1" applyAlignment="1">
      <alignment vertical="center"/>
    </xf>
    <xf numFmtId="165" fontId="23" fillId="2" borderId="0" xfId="2" applyNumberFormat="1" applyFont="1" applyFill="1" applyBorder="1" applyAlignment="1">
      <alignment vertical="center"/>
    </xf>
    <xf numFmtId="169" fontId="86" fillId="2" borderId="0" xfId="1" applyNumberFormat="1" applyFont="1" applyFill="1" applyBorder="1" applyAlignment="1">
      <alignment horizontal="right" vertical="center"/>
    </xf>
    <xf numFmtId="0" fontId="0" fillId="2" borderId="0" xfId="0" applyFill="1" applyBorder="1" applyAlignment="1">
      <alignment horizontal="center"/>
    </xf>
    <xf numFmtId="0" fontId="23" fillId="2" borderId="0" xfId="4" applyFont="1" applyFill="1" applyBorder="1" applyAlignment="1">
      <alignment textRotation="135" wrapText="1"/>
    </xf>
    <xf numFmtId="0" fontId="23" fillId="3" borderId="0" xfId="4" applyFont="1" applyFill="1" applyBorder="1" applyAlignment="1">
      <alignment textRotation="135" wrapText="1"/>
    </xf>
    <xf numFmtId="0" fontId="21" fillId="3" borderId="0" xfId="4" applyFont="1" applyFill="1"/>
    <xf numFmtId="167" fontId="24" fillId="2" borderId="0" xfId="1" applyNumberFormat="1" applyFont="1" applyFill="1" applyBorder="1" applyAlignment="1">
      <alignment horizontal="right" vertical="center"/>
    </xf>
    <xf numFmtId="0" fontId="40" fillId="0" borderId="0" xfId="0" applyNumberFormat="1" applyFont="1" applyFill="1"/>
    <xf numFmtId="0" fontId="22" fillId="4" borderId="9" xfId="4" applyFont="1" applyFill="1" applyBorder="1" applyAlignment="1">
      <alignment horizontal="right" vertical="top" wrapText="1"/>
    </xf>
    <xf numFmtId="0" fontId="22" fillId="4" borderId="3" xfId="4" applyFont="1" applyFill="1" applyBorder="1" applyAlignment="1">
      <alignment horizontal="right" vertical="top" wrapText="1"/>
    </xf>
    <xf numFmtId="0" fontId="22" fillId="4" borderId="11" xfId="4" applyFont="1" applyFill="1" applyBorder="1" applyAlignment="1">
      <alignment horizontal="right" vertical="top" wrapText="1"/>
    </xf>
    <xf numFmtId="0" fontId="0" fillId="0" borderId="0" xfId="0" applyAlignment="1">
      <alignment wrapText="1"/>
    </xf>
    <xf numFmtId="0" fontId="38" fillId="0" borderId="0" xfId="0" applyFont="1" applyFill="1" applyBorder="1" applyAlignment="1">
      <alignment horizontal="left" wrapText="1"/>
    </xf>
    <xf numFmtId="0" fontId="0" fillId="0" borderId="0" xfId="0" applyAlignment="1">
      <alignment horizontal="left" wrapText="1"/>
    </xf>
    <xf numFmtId="0" fontId="0" fillId="0" borderId="0" xfId="0" applyFill="1" applyAlignment="1">
      <alignment wrapText="1"/>
    </xf>
    <xf numFmtId="0" fontId="20" fillId="2" borderId="0" xfId="3" applyNumberFormat="1" applyFont="1" applyFill="1" applyBorder="1"/>
    <xf numFmtId="3" fontId="91" fillId="2" borderId="0" xfId="1" applyNumberFormat="1" applyFont="1" applyFill="1" applyBorder="1" applyAlignment="1">
      <alignment horizontal="right"/>
    </xf>
    <xf numFmtId="3" fontId="91" fillId="3" borderId="0" xfId="1" applyNumberFormat="1" applyFont="1" applyFill="1" applyBorder="1" applyAlignment="1">
      <alignment horizontal="right"/>
    </xf>
    <xf numFmtId="0" fontId="29" fillId="4" borderId="1" xfId="0" applyNumberFormat="1" applyFont="1" applyFill="1" applyBorder="1" applyAlignment="1">
      <alignment horizontal="left" wrapText="1"/>
    </xf>
    <xf numFmtId="0" fontId="92" fillId="0" borderId="0" xfId="0" applyFont="1"/>
    <xf numFmtId="0" fontId="92" fillId="0" borderId="0" xfId="0" applyFont="1" applyFill="1"/>
    <xf numFmtId="0" fontId="92" fillId="0" borderId="0" xfId="0" applyFont="1" applyBorder="1"/>
    <xf numFmtId="0" fontId="92" fillId="0" borderId="0" xfId="26" applyFont="1"/>
    <xf numFmtId="0" fontId="94" fillId="0" borderId="0" xfId="0" applyFont="1" applyBorder="1" applyAlignment="1">
      <alignment readingOrder="1"/>
    </xf>
    <xf numFmtId="0" fontId="92" fillId="0" borderId="0" xfId="0" applyFont="1" applyFill="1" applyBorder="1"/>
    <xf numFmtId="0" fontId="95" fillId="0" borderId="0" xfId="0" applyFont="1" applyAlignment="1">
      <alignment horizontal="left" vertical="top" wrapText="1"/>
    </xf>
    <xf numFmtId="0" fontId="97" fillId="0" borderId="0" xfId="0" applyFont="1" applyAlignment="1">
      <alignment vertical="top"/>
    </xf>
    <xf numFmtId="0" fontId="95" fillId="0" borderId="0" xfId="0" applyFont="1" applyAlignment="1">
      <alignment vertical="top" wrapText="1"/>
    </xf>
    <xf numFmtId="0" fontId="98" fillId="0" borderId="0" xfId="0" applyFont="1" applyAlignment="1">
      <alignment vertical="top" wrapText="1"/>
    </xf>
    <xf numFmtId="0" fontId="96" fillId="0" borderId="0" xfId="0" applyFont="1" applyAlignment="1">
      <alignment vertical="top" wrapText="1"/>
    </xf>
    <xf numFmtId="3" fontId="40" fillId="2" borderId="0" xfId="2" applyNumberFormat="1" applyFont="1" applyFill="1"/>
    <xf numFmtId="3" fontId="24" fillId="3" borderId="0" xfId="4" applyNumberFormat="1" applyFont="1" applyFill="1" applyBorder="1" applyAlignment="1">
      <alignment horizontal="right" vertical="center" wrapText="1" readingOrder="1"/>
    </xf>
    <xf numFmtId="3" fontId="23" fillId="3" borderId="0" xfId="4" applyNumberFormat="1" applyFont="1" applyFill="1" applyBorder="1" applyAlignment="1">
      <alignment horizontal="right" vertical="center" wrapText="1" readingOrder="1"/>
    </xf>
    <xf numFmtId="0" fontId="44" fillId="2" borderId="0" xfId="93" applyFill="1" applyBorder="1" applyAlignment="1" applyProtection="1"/>
    <xf numFmtId="0" fontId="0" fillId="2" borderId="1" xfId="0" applyFill="1" applyBorder="1" applyAlignment="1">
      <alignment horizontal="center"/>
    </xf>
    <xf numFmtId="0" fontId="31" fillId="2" borderId="0" xfId="0" applyFont="1" applyFill="1" applyBorder="1" applyAlignment="1">
      <alignment wrapText="1"/>
    </xf>
    <xf numFmtId="171" fontId="23" fillId="3" borderId="0" xfId="4" applyNumberFormat="1" applyFont="1" applyFill="1" applyBorder="1" applyAlignment="1">
      <alignment horizontal="right" vertical="center" wrapText="1" readingOrder="1"/>
    </xf>
    <xf numFmtId="165" fontId="20" fillId="2" borderId="0" xfId="1" applyNumberFormat="1" applyFont="1" applyFill="1" applyBorder="1" applyAlignment="1">
      <alignment horizontal="right" vertical="center" readingOrder="1"/>
    </xf>
    <xf numFmtId="0" fontId="73" fillId="2" borderId="0" xfId="4" applyFont="1" applyFill="1" applyBorder="1" applyAlignment="1">
      <alignment horizontal="left" vertical="center" wrapText="1" readingOrder="1"/>
    </xf>
    <xf numFmtId="0" fontId="24" fillId="2" borderId="0" xfId="0" applyFont="1" applyFill="1" applyBorder="1"/>
    <xf numFmtId="0" fontId="24" fillId="2" borderId="0" xfId="0" applyFont="1" applyFill="1" applyBorder="1" applyAlignment="1">
      <alignment readingOrder="1"/>
    </xf>
    <xf numFmtId="164" fontId="24" fillId="2" borderId="0" xfId="1" applyNumberFormat="1" applyFont="1" applyFill="1" applyBorder="1" applyAlignment="1">
      <alignment horizontal="right" vertical="top"/>
    </xf>
    <xf numFmtId="164" fontId="23" fillId="2" borderId="0" xfId="1" applyNumberFormat="1" applyFont="1" applyFill="1" applyBorder="1" applyAlignment="1">
      <alignment horizontal="right" vertical="top"/>
    </xf>
    <xf numFmtId="0" fontId="44" fillId="2" borderId="0" xfId="93" applyNumberFormat="1" applyFill="1" applyAlignment="1" applyProtection="1"/>
    <xf numFmtId="0" fontId="23" fillId="6" borderId="1" xfId="4" applyFont="1" applyFill="1" applyBorder="1" applyAlignment="1">
      <alignment horizontal="right" textRotation="140" wrapText="1"/>
    </xf>
    <xf numFmtId="0" fontId="21" fillId="4" borderId="1" xfId="4" applyFont="1" applyFill="1" applyBorder="1" applyAlignment="1"/>
    <xf numFmtId="0" fontId="0" fillId="0" borderId="1" xfId="0" applyBorder="1"/>
    <xf numFmtId="0" fontId="99" fillId="2" borderId="0" xfId="0" applyNumberFormat="1" applyFont="1" applyFill="1"/>
    <xf numFmtId="167" fontId="24" fillId="2" borderId="10" xfId="1" applyNumberFormat="1" applyFont="1" applyFill="1" applyBorder="1" applyAlignment="1">
      <alignment horizontal="right" vertical="center"/>
    </xf>
    <xf numFmtId="0" fontId="100" fillId="2" borderId="0" xfId="0" applyNumberFormat="1" applyFont="1" applyFill="1"/>
    <xf numFmtId="165" fontId="24" fillId="2" borderId="0" xfId="3" applyNumberFormat="1" applyFont="1" applyFill="1" applyBorder="1" applyAlignment="1">
      <alignment horizontal="right" wrapText="1"/>
    </xf>
    <xf numFmtId="0" fontId="24" fillId="2" borderId="0" xfId="4" applyFont="1" applyFill="1" applyBorder="1" applyAlignment="1">
      <alignment horizontal="right" vertical="center" wrapText="1" readingOrder="1"/>
    </xf>
    <xf numFmtId="0" fontId="87" fillId="2" borderId="0" xfId="0" applyFont="1" applyFill="1" applyBorder="1"/>
    <xf numFmtId="0" fontId="24" fillId="2" borderId="0" xfId="4" applyFont="1" applyFill="1" applyBorder="1" applyAlignment="1">
      <alignment horizontal="left" vertical="top"/>
    </xf>
    <xf numFmtId="169" fontId="60" fillId="2" borderId="0" xfId="1" applyNumberFormat="1" applyFont="1" applyFill="1" applyBorder="1" applyAlignment="1">
      <alignment horizontal="right" vertical="center"/>
    </xf>
    <xf numFmtId="169" fontId="60" fillId="2" borderId="0" xfId="1" quotePrefix="1" applyNumberFormat="1" applyFont="1" applyFill="1" applyBorder="1" applyAlignment="1">
      <alignment horizontal="right" vertical="center"/>
    </xf>
    <xf numFmtId="169" fontId="61" fillId="2" borderId="0" xfId="1" applyNumberFormat="1" applyFont="1" applyFill="1" applyBorder="1" applyAlignment="1">
      <alignment horizontal="right" vertical="center"/>
    </xf>
    <xf numFmtId="0" fontId="24" fillId="2" borderId="0" xfId="26" applyFont="1" applyFill="1" applyAlignment="1">
      <alignment wrapText="1"/>
    </xf>
    <xf numFmtId="0" fontId="84" fillId="2" borderId="0" xfId="0" applyNumberFormat="1" applyFont="1" applyFill="1"/>
    <xf numFmtId="0" fontId="23" fillId="2" borderId="0" xfId="4" applyFont="1" applyFill="1" applyBorder="1" applyAlignment="1">
      <alignment horizontal="center" vertical="top" textRotation="90" wrapText="1"/>
    </xf>
    <xf numFmtId="0" fontId="23" fillId="2" borderId="0" xfId="4" applyFont="1" applyFill="1" applyBorder="1" applyAlignment="1">
      <alignment horizontal="right" textRotation="140" wrapText="1"/>
    </xf>
    <xf numFmtId="1" fontId="24" fillId="3" borderId="0" xfId="2" applyNumberFormat="1" applyFont="1" applyFill="1" applyBorder="1" applyAlignment="1">
      <alignment horizontal="right" vertical="center"/>
    </xf>
    <xf numFmtId="1" fontId="23" fillId="3" borderId="0" xfId="2" applyNumberFormat="1" applyFont="1" applyFill="1" applyBorder="1" applyAlignment="1">
      <alignment horizontal="right" vertical="center"/>
    </xf>
    <xf numFmtId="167" fontId="24" fillId="3" borderId="0" xfId="1" applyNumberFormat="1" applyFont="1" applyFill="1" applyBorder="1" applyAlignment="1">
      <alignment horizontal="right" vertical="center"/>
    </xf>
    <xf numFmtId="167" fontId="23" fillId="3" borderId="0" xfId="1" applyNumberFormat="1" applyFont="1" applyFill="1" applyBorder="1" applyAlignment="1">
      <alignment horizontal="right" vertical="center"/>
    </xf>
    <xf numFmtId="0" fontId="21" fillId="2" borderId="0" xfId="2" applyNumberFormat="1" applyFont="1" applyFill="1" applyAlignment="1"/>
    <xf numFmtId="0" fontId="21" fillId="2" borderId="0" xfId="3" applyNumberFormat="1" applyFont="1" applyFill="1" applyAlignment="1"/>
    <xf numFmtId="0" fontId="23" fillId="4" borderId="3" xfId="3" applyNumberFormat="1" applyFont="1" applyFill="1" applyBorder="1" applyAlignment="1">
      <alignment wrapText="1"/>
    </xf>
    <xf numFmtId="0" fontId="24" fillId="2" borderId="0" xfId="2" applyNumberFormat="1" applyFont="1" applyFill="1" applyAlignment="1"/>
    <xf numFmtId="0" fontId="23" fillId="4" borderId="9" xfId="4" applyFont="1" applyFill="1" applyBorder="1" applyAlignment="1">
      <alignment horizontal="center" vertical="top" textRotation="90" wrapText="1"/>
    </xf>
    <xf numFmtId="0" fontId="23" fillId="4" borderId="11" xfId="4" applyFont="1" applyFill="1" applyBorder="1" applyAlignment="1">
      <alignment horizontal="right" textRotation="140" wrapText="1"/>
    </xf>
    <xf numFmtId="0" fontId="23" fillId="0" borderId="12" xfId="4" applyFont="1" applyFill="1" applyBorder="1" applyAlignment="1">
      <alignment horizontal="left" vertical="center" wrapText="1" readingOrder="1"/>
    </xf>
    <xf numFmtId="0" fontId="24" fillId="0" borderId="10" xfId="0" applyFont="1" applyBorder="1"/>
    <xf numFmtId="0" fontId="68" fillId="0" borderId="12" xfId="0" applyFont="1" applyBorder="1" applyAlignment="1">
      <alignment horizontal="left" vertical="center" readingOrder="1"/>
    </xf>
    <xf numFmtId="0" fontId="23" fillId="0" borderId="10" xfId="4" applyFont="1" applyFill="1" applyBorder="1" applyAlignment="1">
      <alignment horizontal="center" vertical="center" textRotation="90" wrapText="1"/>
    </xf>
    <xf numFmtId="0" fontId="23" fillId="2" borderId="10" xfId="4" applyFont="1" applyFill="1" applyBorder="1" applyAlignment="1">
      <alignment horizontal="center" vertical="center" textRotation="90" wrapText="1"/>
    </xf>
    <xf numFmtId="165" fontId="21" fillId="2" borderId="0" xfId="2" applyNumberFormat="1" applyFont="1" applyFill="1" applyBorder="1"/>
    <xf numFmtId="0" fontId="21" fillId="2" borderId="0" xfId="0" applyNumberFormat="1" applyFont="1" applyFill="1" applyBorder="1"/>
    <xf numFmtId="0" fontId="21" fillId="0" borderId="0" xfId="0" applyFont="1" applyBorder="1" applyAlignment="1">
      <alignment horizontal="center"/>
    </xf>
    <xf numFmtId="0" fontId="23" fillId="2" borderId="0" xfId="0" applyNumberFormat="1" applyFont="1" applyFill="1" applyAlignment="1">
      <alignment vertical="top" wrapText="1" readingOrder="1"/>
    </xf>
    <xf numFmtId="0" fontId="23" fillId="0" borderId="0" xfId="0" applyFont="1" applyBorder="1" applyAlignment="1">
      <alignment vertical="top" wrapText="1"/>
    </xf>
    <xf numFmtId="0" fontId="23" fillId="0" borderId="0" xfId="0" applyFont="1" applyBorder="1" applyAlignment="1">
      <alignment vertical="top" wrapText="1"/>
    </xf>
    <xf numFmtId="0" fontId="40" fillId="2" borderId="0" xfId="2" applyNumberFormat="1" applyFont="1" applyFill="1" applyAlignment="1">
      <alignment vertical="center"/>
    </xf>
    <xf numFmtId="0" fontId="23" fillId="0" borderId="0" xfId="0" applyFont="1" applyBorder="1" applyAlignment="1">
      <alignment vertical="top" wrapText="1"/>
    </xf>
    <xf numFmtId="0" fontId="0" fillId="0" borderId="0" xfId="3" applyNumberFormat="1" applyFont="1" applyFill="1"/>
    <xf numFmtId="167" fontId="24" fillId="0" borderId="0" xfId="0" applyNumberFormat="1" applyFont="1" applyFill="1" applyBorder="1" applyAlignment="1">
      <alignment horizontal="right"/>
    </xf>
    <xf numFmtId="167" fontId="41" fillId="0" borderId="0" xfId="0" applyNumberFormat="1" applyFont="1" applyFill="1" applyBorder="1" applyAlignment="1">
      <alignment horizontal="left"/>
    </xf>
    <xf numFmtId="0" fontId="40" fillId="0" borderId="0" xfId="0" applyFont="1" applyFill="1" applyBorder="1" applyAlignment="1">
      <alignment horizontal="right"/>
    </xf>
    <xf numFmtId="0" fontId="40" fillId="2" borderId="0" xfId="0" applyFont="1" applyFill="1" applyBorder="1"/>
    <xf numFmtId="0" fontId="68" fillId="0" borderId="0" xfId="0" applyFont="1" applyBorder="1" applyAlignment="1">
      <alignment horizontal="left" vertical="center" readingOrder="1"/>
    </xf>
    <xf numFmtId="0" fontId="24" fillId="0" borderId="0" xfId="0" applyNumberFormat="1" applyFont="1" applyFill="1" applyAlignment="1">
      <alignment wrapText="1"/>
    </xf>
    <xf numFmtId="0" fontId="40" fillId="2" borderId="0" xfId="0" applyFont="1" applyFill="1" applyBorder="1" applyAlignment="1">
      <alignment horizontal="center"/>
    </xf>
    <xf numFmtId="0" fontId="101" fillId="2" borderId="0" xfId="93" applyFont="1" applyFill="1" applyBorder="1" applyAlignment="1" applyProtection="1">
      <alignment horizontal="center"/>
    </xf>
    <xf numFmtId="0" fontId="89" fillId="2" borderId="0" xfId="0" applyFont="1" applyFill="1" applyBorder="1" applyAlignment="1">
      <alignment horizontal="center" wrapText="1"/>
    </xf>
    <xf numFmtId="3" fontId="24" fillId="2" borderId="0" xfId="4" applyNumberFormat="1" applyFont="1" applyFill="1" applyBorder="1" applyAlignment="1">
      <alignment horizontal="right" vertical="center" wrapText="1" readingOrder="1"/>
    </xf>
    <xf numFmtId="3" fontId="23" fillId="2" borderId="0" xfId="4" applyNumberFormat="1" applyFont="1" applyFill="1" applyBorder="1" applyAlignment="1">
      <alignment horizontal="right" vertical="center" wrapText="1" readingOrder="1"/>
    </xf>
    <xf numFmtId="171" fontId="24" fillId="2" borderId="0" xfId="4" applyNumberFormat="1" applyFont="1" applyFill="1" applyBorder="1" applyAlignment="1">
      <alignment horizontal="right" vertical="center" wrapText="1" readingOrder="1"/>
    </xf>
    <xf numFmtId="0" fontId="23" fillId="2" borderId="1" xfId="4" applyFont="1" applyFill="1" applyBorder="1" applyAlignment="1">
      <alignment horizontal="left" vertical="center" wrapText="1" readingOrder="1"/>
    </xf>
    <xf numFmtId="165" fontId="24" fillId="2" borderId="0" xfId="2" applyNumberFormat="1" applyFont="1" applyFill="1" applyBorder="1" applyAlignment="1">
      <alignment horizontal="right" vertical="center" wrapText="1"/>
    </xf>
    <xf numFmtId="171" fontId="24" fillId="3" borderId="10" xfId="1" applyNumberFormat="1" applyFont="1" applyFill="1" applyBorder="1" applyAlignment="1">
      <alignment horizontal="right" vertical="center"/>
    </xf>
    <xf numFmtId="171" fontId="23" fillId="2" borderId="12" xfId="1" applyNumberFormat="1" applyFont="1" applyFill="1" applyBorder="1" applyAlignment="1">
      <alignment horizontal="right" vertical="center"/>
    </xf>
    <xf numFmtId="169" fontId="24" fillId="2" borderId="1" xfId="1" applyNumberFormat="1" applyFont="1" applyFill="1" applyBorder="1" applyAlignment="1">
      <alignment horizontal="right" vertical="center"/>
    </xf>
    <xf numFmtId="169" fontId="23" fillId="2" borderId="1" xfId="1" applyNumberFormat="1" applyFont="1" applyFill="1" applyBorder="1" applyAlignment="1">
      <alignment horizontal="right" vertical="center"/>
    </xf>
    <xf numFmtId="0" fontId="44" fillId="2" borderId="0" xfId="93" applyFill="1" applyBorder="1" applyAlignment="1" applyProtection="1">
      <alignment horizontal="center"/>
    </xf>
    <xf numFmtId="0" fontId="23" fillId="2" borderId="0" xfId="4" applyFont="1" applyFill="1" applyBorder="1" applyAlignment="1">
      <alignment readingOrder="1"/>
    </xf>
    <xf numFmtId="165" fontId="60" fillId="2" borderId="0" xfId="4" applyNumberFormat="1" applyFont="1" applyFill="1" applyBorder="1" applyAlignment="1">
      <alignment horizontal="center"/>
    </xf>
    <xf numFmtId="0" fontId="23" fillId="2" borderId="0" xfId="4" applyFont="1" applyFill="1" applyBorder="1" applyAlignment="1">
      <alignment horizontal="right" textRotation="135" wrapText="1"/>
    </xf>
    <xf numFmtId="0" fontId="23" fillId="3" borderId="0" xfId="4" applyFont="1" applyFill="1" applyBorder="1" applyAlignment="1">
      <alignment horizontal="right" textRotation="135" wrapText="1"/>
    </xf>
    <xf numFmtId="0" fontId="23" fillId="3" borderId="12" xfId="4" applyFont="1" applyFill="1" applyBorder="1" applyAlignment="1">
      <alignment horizontal="left" vertical="center" wrapText="1" readingOrder="1"/>
    </xf>
    <xf numFmtId="0" fontId="23" fillId="2" borderId="12" xfId="4" applyFont="1" applyFill="1" applyBorder="1" applyAlignment="1">
      <alignment horizontal="left" vertical="center" wrapText="1" readingOrder="1"/>
    </xf>
    <xf numFmtId="0" fontId="73" fillId="3" borderId="12" xfId="4" applyFont="1" applyFill="1" applyBorder="1" applyAlignment="1">
      <alignment horizontal="left" vertical="center" wrapText="1" readingOrder="1"/>
    </xf>
    <xf numFmtId="0" fontId="73" fillId="2" borderId="12" xfId="4" applyFont="1" applyFill="1" applyBorder="1" applyAlignment="1">
      <alignment horizontal="left" vertical="center" wrapText="1" readingOrder="1"/>
    </xf>
    <xf numFmtId="0" fontId="23" fillId="3" borderId="13" xfId="4" applyFont="1" applyFill="1" applyBorder="1" applyAlignment="1">
      <alignment horizontal="left" vertical="center" wrapText="1" readingOrder="1"/>
    </xf>
    <xf numFmtId="165" fontId="24" fillId="3" borderId="16" xfId="1" applyNumberFormat="1" applyFont="1" applyFill="1" applyBorder="1" applyAlignment="1">
      <alignment horizontal="right" vertical="center"/>
    </xf>
    <xf numFmtId="165" fontId="24" fillId="3" borderId="2" xfId="1" applyNumberFormat="1" applyFont="1" applyFill="1" applyBorder="1" applyAlignment="1">
      <alignment horizontal="right" vertical="center"/>
    </xf>
    <xf numFmtId="165" fontId="23" fillId="3" borderId="13" xfId="1" applyNumberFormat="1" applyFont="1" applyFill="1" applyBorder="1" applyAlignment="1">
      <alignment horizontal="right" vertical="center"/>
    </xf>
    <xf numFmtId="165" fontId="23" fillId="3" borderId="15" xfId="1" applyNumberFormat="1" applyFont="1" applyFill="1" applyBorder="1" applyAlignment="1">
      <alignment horizontal="right" vertical="center"/>
    </xf>
    <xf numFmtId="167" fontId="24" fillId="3" borderId="16" xfId="1" applyNumberFormat="1" applyFont="1" applyFill="1" applyBorder="1" applyAlignment="1">
      <alignment vertical="center"/>
    </xf>
    <xf numFmtId="167" fontId="24" fillId="3" borderId="2" xfId="1" applyNumberFormat="1" applyFont="1" applyFill="1" applyBorder="1" applyAlignment="1">
      <alignment vertical="center"/>
    </xf>
    <xf numFmtId="167" fontId="23" fillId="3" borderId="13" xfId="1" applyNumberFormat="1" applyFont="1" applyFill="1" applyBorder="1" applyAlignment="1">
      <alignment vertical="center"/>
    </xf>
    <xf numFmtId="167" fontId="23" fillId="3" borderId="15" xfId="0" applyNumberFormat="1" applyFont="1" applyFill="1" applyBorder="1" applyAlignment="1">
      <alignment vertical="center"/>
    </xf>
    <xf numFmtId="0" fontId="102" fillId="0" borderId="0" xfId="0" applyFont="1" applyAlignment="1">
      <alignment horizontal="left" vertical="top" wrapText="1"/>
    </xf>
    <xf numFmtId="0" fontId="21" fillId="2" borderId="0" xfId="4" applyFont="1" applyFill="1" applyAlignment="1">
      <alignment textRotation="135"/>
    </xf>
    <xf numFmtId="0" fontId="21" fillId="3" borderId="0" xfId="4" applyFont="1" applyFill="1" applyBorder="1" applyAlignment="1"/>
    <xf numFmtId="0" fontId="87" fillId="0" borderId="0" xfId="0" applyFont="1" applyFill="1" applyBorder="1"/>
    <xf numFmtId="0" fontId="79" fillId="0" borderId="0" xfId="4" applyFont="1" applyFill="1" applyBorder="1" applyAlignment="1">
      <alignment horizontal="right" wrapText="1"/>
    </xf>
    <xf numFmtId="0" fontId="79" fillId="0" borderId="0" xfId="4" applyFont="1" applyFill="1" applyBorder="1" applyAlignment="1">
      <alignment horizontal="left" vertical="center" wrapText="1" readingOrder="1"/>
    </xf>
    <xf numFmtId="3" fontId="40" fillId="0" borderId="0" xfId="0" applyNumberFormat="1" applyFont="1" applyFill="1" applyBorder="1"/>
    <xf numFmtId="0" fontId="79" fillId="2" borderId="0" xfId="4" applyFont="1" applyFill="1" applyBorder="1" applyAlignment="1">
      <alignment horizontal="left" vertical="center" wrapText="1" readingOrder="1"/>
    </xf>
    <xf numFmtId="0" fontId="103" fillId="0" borderId="0" xfId="4" applyFont="1" applyFill="1" applyBorder="1" applyAlignment="1">
      <alignment horizontal="left" vertical="center" wrapText="1" readingOrder="1"/>
    </xf>
    <xf numFmtId="0" fontId="79" fillId="0" borderId="0" xfId="4" applyFont="1" applyFill="1" applyBorder="1" applyAlignment="1">
      <alignment horizontal="center" vertical="top" textRotation="90"/>
    </xf>
    <xf numFmtId="0" fontId="40" fillId="0" borderId="0" xfId="0" applyFont="1" applyFill="1" applyBorder="1" applyAlignment="1"/>
    <xf numFmtId="0" fontId="103" fillId="2" borderId="0" xfId="4" applyFont="1" applyFill="1" applyBorder="1" applyAlignment="1">
      <alignment horizontal="left" vertical="center" wrapText="1" readingOrder="1"/>
    </xf>
    <xf numFmtId="167" fontId="41" fillId="3" borderId="0" xfId="0" applyNumberFormat="1" applyFont="1" applyFill="1" applyBorder="1" applyAlignment="1">
      <alignment horizontal="left"/>
    </xf>
    <xf numFmtId="0" fontId="24" fillId="3" borderId="0" xfId="4" applyFont="1" applyFill="1" applyBorder="1" applyAlignment="1">
      <alignment horizontal="right" vertical="center" wrapText="1" readingOrder="1"/>
    </xf>
    <xf numFmtId="0" fontId="77" fillId="0" borderId="0" xfId="0" applyFont="1" applyFill="1" applyBorder="1" applyAlignment="1">
      <alignment readingOrder="1"/>
    </xf>
    <xf numFmtId="0" fontId="67" fillId="0" borderId="0" xfId="0" applyFont="1" applyFill="1" applyBorder="1" applyAlignment="1">
      <alignment horizontal="center"/>
    </xf>
    <xf numFmtId="0" fontId="84" fillId="0" borderId="0" xfId="0" applyFont="1" applyFill="1" applyBorder="1" applyAlignment="1">
      <alignment horizontal="center"/>
    </xf>
    <xf numFmtId="0" fontId="85" fillId="2" borderId="0" xfId="4" applyFont="1" applyFill="1" applyBorder="1" applyAlignment="1">
      <alignment horizontal="left" vertical="center" wrapText="1" readingOrder="1"/>
    </xf>
    <xf numFmtId="0" fontId="40" fillId="0" borderId="0" xfId="4" applyFont="1" applyAlignment="1">
      <alignment wrapText="1"/>
    </xf>
    <xf numFmtId="0" fontId="21" fillId="2" borderId="0" xfId="4" applyFont="1" applyFill="1" applyAlignment="1">
      <alignment wrapText="1"/>
    </xf>
    <xf numFmtId="0" fontId="67" fillId="0" borderId="0" xfId="0" applyFont="1" applyBorder="1" applyAlignment="1">
      <alignment horizontal="center"/>
    </xf>
    <xf numFmtId="9" fontId="67" fillId="0" borderId="0" xfId="0" applyNumberFormat="1" applyFont="1" applyFill="1" applyBorder="1" applyAlignment="1">
      <alignment horizontal="center"/>
    </xf>
    <xf numFmtId="0" fontId="104" fillId="0" borderId="0" xfId="0" applyFont="1" applyAlignment="1">
      <alignment horizontal="left" vertical="top" wrapText="1"/>
    </xf>
    <xf numFmtId="0" fontId="40" fillId="0" borderId="0" xfId="4" applyFont="1" applyAlignment="1">
      <alignment wrapText="1"/>
    </xf>
    <xf numFmtId="0" fontId="21" fillId="2" borderId="0" xfId="4" applyFont="1" applyFill="1" applyAlignment="1">
      <alignment wrapText="1"/>
    </xf>
    <xf numFmtId="0" fontId="105" fillId="2" borderId="0" xfId="0" applyNumberFormat="1" applyFont="1" applyFill="1"/>
    <xf numFmtId="3" fontId="105" fillId="2" borderId="0" xfId="0" applyNumberFormat="1" applyFont="1" applyFill="1"/>
    <xf numFmtId="0" fontId="106" fillId="0" borderId="0" xfId="0" applyFont="1" applyFill="1" applyBorder="1" applyAlignment="1">
      <alignment readingOrder="1"/>
    </xf>
    <xf numFmtId="0" fontId="107" fillId="0" borderId="0" xfId="0" applyFont="1" applyFill="1" applyBorder="1" applyAlignment="1">
      <alignment horizontal="center"/>
    </xf>
    <xf numFmtId="0" fontId="23" fillId="2" borderId="0" xfId="0" applyNumberFormat="1" applyFont="1" applyFill="1" applyBorder="1" applyAlignment="1">
      <alignment wrapText="1"/>
    </xf>
    <xf numFmtId="0" fontId="24" fillId="2" borderId="0" xfId="0" applyNumberFormat="1" applyFont="1" applyFill="1" applyAlignment="1">
      <alignment wrapText="1"/>
    </xf>
    <xf numFmtId="0" fontId="23" fillId="2"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4" fillId="0" borderId="0" xfId="4" applyFont="1" applyFill="1" applyAlignment="1">
      <alignment horizontal="left" wrapText="1"/>
    </xf>
    <xf numFmtId="0" fontId="23" fillId="2" borderId="0" xfId="4" applyFont="1" applyFill="1" applyBorder="1" applyAlignment="1">
      <alignment horizontal="center" vertical="center" textRotation="90" wrapText="1"/>
    </xf>
    <xf numFmtId="0" fontId="23" fillId="2" borderId="0" xfId="0" applyNumberFormat="1" applyFont="1" applyFill="1" applyBorder="1" applyAlignment="1">
      <alignment horizontal="left" vertical="top" wrapText="1"/>
    </xf>
    <xf numFmtId="0" fontId="21" fillId="0" borderId="0" xfId="0" applyFont="1" applyAlignment="1">
      <alignment wrapText="1"/>
    </xf>
    <xf numFmtId="0" fontId="0" fillId="0" borderId="0" xfId="0" applyAlignment="1">
      <alignment wrapText="1"/>
    </xf>
    <xf numFmtId="0" fontId="40" fillId="0" borderId="0" xfId="4" applyFont="1" applyAlignment="1">
      <alignment wrapText="1"/>
    </xf>
    <xf numFmtId="0" fontId="21" fillId="2" borderId="0" xfId="4" applyFont="1" applyFill="1" applyAlignment="1">
      <alignment wrapText="1"/>
    </xf>
    <xf numFmtId="0" fontId="23" fillId="2" borderId="0" xfId="0" applyNumberFormat="1" applyFont="1" applyFill="1" applyBorder="1" applyAlignment="1">
      <alignment horizontal="left" vertical="top"/>
    </xf>
    <xf numFmtId="0" fontId="24" fillId="2" borderId="0" xfId="0" applyNumberFormat="1" applyFont="1" applyFill="1" applyAlignment="1">
      <alignment horizontal="left" vertical="top" wrapText="1" readingOrder="1"/>
    </xf>
    <xf numFmtId="0" fontId="40" fillId="2" borderId="0" xfId="2" applyNumberFormat="1" applyFont="1" applyFill="1" applyBorder="1"/>
    <xf numFmtId="0" fontId="108" fillId="0" borderId="0" xfId="0" applyFont="1" applyFill="1"/>
    <xf numFmtId="0" fontId="108" fillId="0" borderId="0" xfId="0" applyFont="1"/>
    <xf numFmtId="0" fontId="24" fillId="2" borderId="2" xfId="0" applyNumberFormat="1" applyFont="1" applyFill="1" applyBorder="1"/>
    <xf numFmtId="0" fontId="20" fillId="2" borderId="0" xfId="0" applyNumberFormat="1" applyFont="1" applyFill="1" applyAlignment="1">
      <alignment horizontal="left" wrapText="1"/>
    </xf>
    <xf numFmtId="0" fontId="0" fillId="2" borderId="0" xfId="0" applyNumberFormat="1" applyFill="1" applyAlignment="1">
      <alignment horizontal="left" wrapText="1"/>
    </xf>
    <xf numFmtId="0" fontId="24" fillId="2" borderId="2" xfId="26" applyNumberFormat="1" applyFont="1" applyFill="1" applyBorder="1" applyAlignment="1">
      <alignment vertical="top"/>
    </xf>
    <xf numFmtId="0" fontId="21" fillId="0" borderId="2" xfId="26" applyBorder="1"/>
    <xf numFmtId="0" fontId="24" fillId="0" borderId="0" xfId="4" applyFont="1" applyFill="1" applyAlignment="1">
      <alignment horizontal="left"/>
    </xf>
    <xf numFmtId="0" fontId="0" fillId="0" borderId="2" xfId="0" applyFill="1" applyBorder="1"/>
    <xf numFmtId="171" fontId="23" fillId="2" borderId="0" xfId="4" applyNumberFormat="1" applyFont="1" applyFill="1" applyBorder="1" applyAlignment="1">
      <alignment horizontal="right" vertical="center" wrapText="1" readingOrder="1"/>
    </xf>
    <xf numFmtId="171" fontId="24" fillId="2" borderId="0" xfId="1" quotePrefix="1" applyNumberFormat="1" applyFont="1" applyFill="1" applyBorder="1" applyAlignment="1">
      <alignment horizontal="right" vertical="center"/>
    </xf>
    <xf numFmtId="0" fontId="21" fillId="0" borderId="2" xfId="4" applyFont="1" applyBorder="1"/>
    <xf numFmtId="0" fontId="79" fillId="2" borderId="2" xfId="0" applyNumberFormat="1" applyFont="1" applyFill="1" applyBorder="1" applyAlignment="1">
      <alignment horizontal="right"/>
    </xf>
    <xf numFmtId="164" fontId="24" fillId="2" borderId="2" xfId="1" applyNumberFormat="1" applyFont="1" applyFill="1" applyBorder="1" applyAlignment="1">
      <alignment horizontal="right"/>
    </xf>
    <xf numFmtId="0" fontId="24" fillId="0" borderId="2" xfId="0" applyNumberFormat="1" applyFont="1" applyFill="1" applyBorder="1"/>
    <xf numFmtId="0" fontId="21" fillId="2" borderId="2" xfId="3" applyNumberFormat="1" applyFont="1" applyFill="1" applyBorder="1"/>
    <xf numFmtId="0" fontId="24" fillId="0" borderId="0" xfId="0" applyFont="1" applyBorder="1" applyAlignment="1"/>
    <xf numFmtId="167" fontId="23" fillId="2" borderId="0" xfId="1" applyNumberFormat="1" applyFont="1" applyFill="1" applyBorder="1" applyAlignment="1">
      <alignment horizontal="right" vertical="center"/>
    </xf>
    <xf numFmtId="0" fontId="23" fillId="2" borderId="2" xfId="0" applyFont="1" applyFill="1" applyBorder="1" applyAlignment="1">
      <alignment horizontal="right" vertical="top" wrapText="1"/>
    </xf>
    <xf numFmtId="3" fontId="24" fillId="2" borderId="2" xfId="0" applyNumberFormat="1" applyFont="1" applyFill="1" applyBorder="1"/>
    <xf numFmtId="165" fontId="24" fillId="2" borderId="2" xfId="1" applyNumberFormat="1" applyFont="1" applyFill="1" applyBorder="1" applyAlignment="1">
      <alignment horizontal="right"/>
    </xf>
    <xf numFmtId="167" fontId="24" fillId="2" borderId="2" xfId="0" applyNumberFormat="1" applyFont="1" applyFill="1" applyBorder="1"/>
    <xf numFmtId="0" fontId="109" fillId="0" borderId="0" xfId="0" applyFont="1"/>
    <xf numFmtId="166" fontId="24" fillId="0" borderId="2" xfId="4" applyNumberFormat="1" applyFont="1" applyBorder="1" applyAlignment="1">
      <alignment horizontal="right"/>
    </xf>
    <xf numFmtId="0" fontId="24" fillId="0" borderId="2" xfId="4" applyFont="1" applyBorder="1" applyAlignment="1">
      <alignment horizontal="right"/>
    </xf>
    <xf numFmtId="0" fontId="24" fillId="0" borderId="0" xfId="0" applyFont="1" applyFill="1" applyBorder="1" applyAlignment="1">
      <alignment horizontal="left" wrapText="1"/>
    </xf>
    <xf numFmtId="0" fontId="24" fillId="2" borderId="0" xfId="0" applyNumberFormat="1" applyFont="1" applyFill="1" applyAlignment="1">
      <alignment horizontal="left" vertical="top" wrapText="1" readingOrder="1"/>
    </xf>
    <xf numFmtId="0" fontId="23" fillId="0" borderId="0" xfId="0" applyFont="1" applyBorder="1" applyAlignment="1">
      <alignment vertical="top" wrapText="1"/>
    </xf>
    <xf numFmtId="0" fontId="0" fillId="0" borderId="0" xfId="0" applyAlignment="1">
      <alignment wrapText="1"/>
    </xf>
    <xf numFmtId="0" fontId="24" fillId="2" borderId="0" xfId="0" applyNumberFormat="1" applyFont="1" applyFill="1" applyAlignment="1">
      <alignment horizontal="left" vertical="top" wrapText="1" readingOrder="1"/>
    </xf>
    <xf numFmtId="0" fontId="23" fillId="2" borderId="0" xfId="0" applyNumberFormat="1" applyFont="1" applyFill="1" applyBorder="1" applyAlignment="1">
      <alignment horizontal="left" vertical="top" wrapText="1"/>
    </xf>
    <xf numFmtId="0" fontId="23" fillId="2" borderId="0" xfId="0" applyNumberFormat="1" applyFont="1" applyFill="1" applyBorder="1" applyAlignment="1">
      <alignment horizontal="left" wrapText="1"/>
    </xf>
    <xf numFmtId="0" fontId="24" fillId="0" borderId="0" xfId="0" applyNumberFormat="1" applyFont="1" applyFill="1" applyAlignment="1">
      <alignment horizontal="left" vertical="top" wrapText="1" readingOrder="1"/>
    </xf>
    <xf numFmtId="0" fontId="23" fillId="0" borderId="0" xfId="0" applyNumberFormat="1" applyFont="1" applyFill="1" applyAlignment="1">
      <alignment vertical="center"/>
    </xf>
    <xf numFmtId="0" fontId="0" fillId="0" borderId="2" xfId="0" applyBorder="1"/>
    <xf numFmtId="3" fontId="23" fillId="2" borderId="12" xfId="1" applyNumberFormat="1" applyFont="1" applyFill="1" applyBorder="1" applyAlignment="1">
      <alignment vertical="center"/>
    </xf>
    <xf numFmtId="3" fontId="24" fillId="2" borderId="10" xfId="1" applyNumberFormat="1" applyFont="1" applyFill="1" applyBorder="1" applyAlignment="1">
      <alignment horizontal="right" vertical="center"/>
    </xf>
    <xf numFmtId="3" fontId="23" fillId="2" borderId="14" xfId="0" applyNumberFormat="1" applyFont="1" applyFill="1" applyBorder="1" applyAlignment="1">
      <alignment vertical="center"/>
    </xf>
    <xf numFmtId="3" fontId="23" fillId="2" borderId="12" xfId="1" applyNumberFormat="1" applyFont="1" applyFill="1" applyBorder="1" applyAlignment="1">
      <alignment horizontal="right" vertical="center"/>
    </xf>
    <xf numFmtId="3" fontId="23" fillId="2" borderId="14" xfId="1" applyNumberFormat="1" applyFont="1" applyFill="1" applyBorder="1" applyAlignment="1">
      <alignment horizontal="right" vertical="center"/>
    </xf>
    <xf numFmtId="3" fontId="23" fillId="3" borderId="12" xfId="0" applyNumberFormat="1" applyFont="1" applyFill="1" applyBorder="1" applyAlignment="1">
      <alignment vertical="center"/>
    </xf>
    <xf numFmtId="171" fontId="23" fillId="2" borderId="14" xfId="1" applyNumberFormat="1" applyFont="1" applyFill="1" applyBorder="1" applyAlignment="1">
      <alignment horizontal="right" vertical="center"/>
    </xf>
    <xf numFmtId="172" fontId="75" fillId="2" borderId="0" xfId="141" applyNumberFormat="1" applyFont="1" applyFill="1" applyBorder="1" applyAlignment="1">
      <alignment horizontal="right" vertical="center"/>
    </xf>
    <xf numFmtId="171" fontId="24" fillId="2" borderId="1" xfId="1" applyNumberFormat="1" applyFont="1" applyFill="1" applyBorder="1" applyAlignment="1">
      <alignment horizontal="right" vertical="center"/>
    </xf>
    <xf numFmtId="171" fontId="23" fillId="2" borderId="1" xfId="1" applyNumberFormat="1" applyFont="1" applyFill="1" applyBorder="1" applyAlignment="1">
      <alignment horizontal="right" vertical="center"/>
    </xf>
    <xf numFmtId="167" fontId="24" fillId="2" borderId="0" xfId="2" applyNumberFormat="1" applyFont="1" applyFill="1" applyBorder="1" applyAlignment="1">
      <alignment vertical="center"/>
    </xf>
    <xf numFmtId="3" fontId="40" fillId="2" borderId="0" xfId="0" applyNumberFormat="1" applyFont="1" applyFill="1" applyBorder="1"/>
    <xf numFmtId="0" fontId="79" fillId="2" borderId="0" xfId="4" applyFont="1" applyFill="1" applyBorder="1" applyAlignment="1">
      <alignment horizontal="right" wrapText="1"/>
    </xf>
    <xf numFmtId="3" fontId="24" fillId="2" borderId="6" xfId="1" applyNumberFormat="1" applyFont="1" applyFill="1" applyBorder="1" applyAlignment="1">
      <alignment horizontal="right" vertical="center"/>
    </xf>
    <xf numFmtId="3" fontId="23" fillId="2" borderId="6" xfId="1" applyNumberFormat="1" applyFont="1" applyFill="1" applyBorder="1" applyAlignment="1">
      <alignment horizontal="right" vertical="center"/>
    </xf>
    <xf numFmtId="171" fontId="24" fillId="2" borderId="6" xfId="1" applyNumberFormat="1" applyFont="1" applyFill="1" applyBorder="1" applyAlignment="1">
      <alignment horizontal="right" vertical="center"/>
    </xf>
    <xf numFmtId="171" fontId="23" fillId="2" borderId="6" xfId="1" applyNumberFormat="1" applyFont="1" applyFill="1" applyBorder="1" applyAlignment="1">
      <alignment horizontal="right" vertical="center"/>
    </xf>
    <xf numFmtId="3" fontId="23" fillId="3" borderId="2" xfId="1" applyNumberFormat="1" applyFont="1" applyFill="1" applyBorder="1" applyAlignment="1">
      <alignment horizontal="left" vertical="center"/>
    </xf>
    <xf numFmtId="0" fontId="23" fillId="2" borderId="6" xfId="4" applyFont="1" applyFill="1" applyBorder="1" applyAlignment="1">
      <alignment horizontal="left" vertical="center" wrapText="1" readingOrder="1"/>
    </xf>
    <xf numFmtId="1" fontId="24" fillId="3" borderId="0" xfId="26" applyNumberFormat="1" applyFont="1" applyFill="1" applyBorder="1" applyAlignment="1">
      <alignment horizontal="right"/>
    </xf>
    <xf numFmtId="1" fontId="24" fillId="2" borderId="0" xfId="0" applyNumberFormat="1" applyFont="1" applyFill="1" applyBorder="1" applyAlignment="1">
      <alignment horizontal="right"/>
    </xf>
    <xf numFmtId="1" fontId="24" fillId="3" borderId="0" xfId="1" applyNumberFormat="1" applyFont="1" applyFill="1" applyBorder="1" applyAlignment="1">
      <alignment horizontal="right"/>
    </xf>
    <xf numFmtId="1" fontId="27" fillId="2" borderId="0" xfId="1" applyNumberFormat="1" applyFont="1" applyFill="1" applyBorder="1" applyAlignment="1">
      <alignment horizontal="right"/>
    </xf>
    <xf numFmtId="0" fontId="62" fillId="2" borderId="0" xfId="0" applyFont="1" applyFill="1" applyBorder="1" applyAlignment="1"/>
    <xf numFmtId="0" fontId="24" fillId="2" borderId="0" xfId="0" applyNumberFormat="1" applyFont="1" applyFill="1" applyAlignment="1">
      <alignment horizontal="left" wrapText="1"/>
    </xf>
    <xf numFmtId="0" fontId="23" fillId="2" borderId="0" xfId="0" applyNumberFormat="1" applyFont="1" applyFill="1" applyBorder="1" applyAlignment="1">
      <alignment wrapText="1"/>
    </xf>
    <xf numFmtId="0" fontId="24" fillId="2" borderId="0" xfId="26" applyFont="1" applyFill="1" applyBorder="1" applyAlignment="1">
      <alignment wrapText="1"/>
    </xf>
    <xf numFmtId="0" fontId="24" fillId="2" borderId="0" xfId="26" applyFont="1" applyFill="1" applyAlignment="1">
      <alignment vertical="top" wrapText="1"/>
    </xf>
    <xf numFmtId="0" fontId="0" fillId="2" borderId="0" xfId="0" applyNumberFormat="1" applyFill="1" applyAlignment="1">
      <alignment horizontal="left"/>
    </xf>
    <xf numFmtId="0" fontId="24" fillId="2" borderId="0" xfId="0" applyNumberFormat="1" applyFont="1" applyFill="1" applyAlignment="1">
      <alignment vertical="top"/>
    </xf>
    <xf numFmtId="0" fontId="21" fillId="0" borderId="0" xfId="0" applyFont="1" applyAlignment="1">
      <alignment vertical="top"/>
    </xf>
    <xf numFmtId="0" fontId="0" fillId="0" borderId="0" xfId="0" applyBorder="1" applyAlignment="1">
      <alignment vertical="top"/>
    </xf>
    <xf numFmtId="0" fontId="0" fillId="2" borderId="0" xfId="0" applyNumberFormat="1" applyFill="1" applyAlignment="1">
      <alignment vertical="top"/>
    </xf>
    <xf numFmtId="0" fontId="24" fillId="0" borderId="0" xfId="0" applyFont="1" applyBorder="1" applyAlignment="1">
      <alignment vertical="top" readingOrder="1"/>
    </xf>
    <xf numFmtId="0" fontId="24" fillId="0" borderId="0" xfId="0" applyFont="1" applyAlignment="1">
      <alignment vertical="top" wrapText="1" readingOrder="1"/>
    </xf>
    <xf numFmtId="0" fontId="40" fillId="0" borderId="0" xfId="4" applyFont="1" applyAlignment="1">
      <alignment wrapText="1"/>
    </xf>
    <xf numFmtId="0" fontId="21" fillId="2" borderId="0" xfId="4" applyFont="1" applyFill="1" applyAlignment="1">
      <alignment wrapText="1"/>
    </xf>
    <xf numFmtId="171" fontId="23" fillId="0" borderId="0" xfId="1" applyNumberFormat="1" applyFont="1" applyFill="1" applyBorder="1" applyAlignment="1">
      <alignment horizontal="right" vertical="center"/>
    </xf>
    <xf numFmtId="171" fontId="24" fillId="0" borderId="0" xfId="1" quotePrefix="1" applyNumberFormat="1" applyFont="1" applyFill="1" applyBorder="1" applyAlignment="1">
      <alignment horizontal="right" vertical="center"/>
    </xf>
    <xf numFmtId="171" fontId="24" fillId="0" borderId="0" xfId="4" applyNumberFormat="1" applyFont="1" applyFill="1" applyBorder="1" applyAlignment="1">
      <alignment horizontal="right" vertical="center" wrapText="1" readingOrder="1"/>
    </xf>
    <xf numFmtId="171" fontId="23" fillId="0" borderId="0" xfId="4" applyNumberFormat="1" applyFont="1" applyFill="1" applyBorder="1" applyAlignment="1">
      <alignment horizontal="right" vertical="center" wrapText="1" readingOrder="1"/>
    </xf>
    <xf numFmtId="3" fontId="73" fillId="0" borderId="0" xfId="1" applyNumberFormat="1" applyFont="1" applyFill="1" applyBorder="1" applyAlignment="1">
      <alignment horizontal="right" vertical="center"/>
    </xf>
    <xf numFmtId="165" fontId="24" fillId="0" borderId="0" xfId="2" applyNumberFormat="1" applyFont="1" applyFill="1" applyBorder="1" applyAlignment="1">
      <alignment horizontal="right" vertical="center" wrapText="1"/>
    </xf>
    <xf numFmtId="171" fontId="24" fillId="0" borderId="0" xfId="1" applyNumberFormat="1" applyFont="1" applyFill="1" applyBorder="1" applyAlignment="1">
      <alignment vertical="center"/>
    </xf>
    <xf numFmtId="0" fontId="68" fillId="0" borderId="0" xfId="0" applyFont="1" applyFill="1" applyBorder="1" applyAlignment="1">
      <alignment readingOrder="1"/>
    </xf>
    <xf numFmtId="0" fontId="67" fillId="0" borderId="0" xfId="0" applyFont="1" applyFill="1" applyBorder="1" applyAlignment="1">
      <alignment horizontal="right"/>
    </xf>
    <xf numFmtId="3" fontId="23" fillId="0" borderId="12" xfId="1" applyNumberFormat="1" applyFont="1" applyFill="1" applyBorder="1" applyAlignment="1">
      <alignment vertical="center"/>
    </xf>
    <xf numFmtId="3" fontId="23" fillId="0" borderId="14" xfId="0" applyNumberFormat="1" applyFont="1" applyFill="1" applyBorder="1" applyAlignment="1">
      <alignment vertical="center"/>
    </xf>
    <xf numFmtId="0" fontId="24" fillId="0" borderId="10" xfId="4" applyFont="1" applyFill="1" applyBorder="1" applyAlignment="1">
      <alignment horizontal="right" vertical="center" wrapText="1" readingOrder="1"/>
    </xf>
    <xf numFmtId="0" fontId="73" fillId="0" borderId="12" xfId="4" applyFont="1" applyFill="1" applyBorder="1" applyAlignment="1">
      <alignment horizontal="left" vertical="center" wrapText="1" readingOrder="1"/>
    </xf>
    <xf numFmtId="3" fontId="23" fillId="0" borderId="12" xfId="0" applyNumberFormat="1" applyFont="1" applyFill="1" applyBorder="1" applyAlignment="1">
      <alignment vertical="center"/>
    </xf>
    <xf numFmtId="0" fontId="24" fillId="2" borderId="10" xfId="4" applyFont="1" applyFill="1" applyBorder="1" applyAlignment="1">
      <alignment horizontal="right" vertical="center" wrapText="1" readingOrder="1"/>
    </xf>
    <xf numFmtId="165" fontId="23" fillId="0" borderId="14" xfId="1" applyNumberFormat="1" applyFont="1" applyFill="1" applyBorder="1" applyAlignment="1">
      <alignment horizontal="right" vertical="center"/>
    </xf>
    <xf numFmtId="0" fontId="92" fillId="2" borderId="0" xfId="0" applyFont="1" applyFill="1"/>
    <xf numFmtId="0" fontId="29" fillId="5" borderId="3" xfId="26" applyFont="1" applyFill="1" applyBorder="1" applyAlignment="1">
      <alignment vertical="center"/>
    </xf>
    <xf numFmtId="0" fontId="21" fillId="3" borderId="0" xfId="0" applyFont="1" applyFill="1" applyBorder="1" applyAlignment="1">
      <alignment vertical="center"/>
    </xf>
    <xf numFmtId="0" fontId="21" fillId="2" borderId="0" xfId="0" applyFont="1" applyFill="1" applyBorder="1" applyAlignment="1">
      <alignment vertical="center"/>
    </xf>
    <xf numFmtId="0" fontId="21" fillId="3" borderId="1" xfId="0" applyFont="1" applyFill="1" applyBorder="1" applyAlignment="1">
      <alignment vertical="center" wrapText="1"/>
    </xf>
    <xf numFmtId="0" fontId="29" fillId="5" borderId="3" xfId="0" applyFont="1" applyFill="1" applyBorder="1" applyAlignment="1">
      <alignment horizontal="left" vertical="center"/>
    </xf>
    <xf numFmtId="0" fontId="29" fillId="3" borderId="0" xfId="26" applyFont="1" applyFill="1" applyBorder="1" applyAlignment="1">
      <alignment horizontal="left" vertical="center"/>
    </xf>
    <xf numFmtId="0" fontId="29" fillId="2" borderId="0" xfId="0" applyFont="1" applyFill="1" applyBorder="1" applyAlignment="1">
      <alignment horizontal="left" vertical="center"/>
    </xf>
    <xf numFmtId="0" fontId="29" fillId="3" borderId="0" xfId="0" applyFont="1" applyFill="1" applyBorder="1" applyAlignment="1">
      <alignment horizontal="left" vertical="center"/>
    </xf>
    <xf numFmtId="0" fontId="29" fillId="3" borderId="1" xfId="0" applyFont="1" applyFill="1" applyBorder="1" applyAlignment="1">
      <alignment horizontal="left" vertical="center"/>
    </xf>
    <xf numFmtId="0" fontId="69" fillId="0" borderId="0" xfId="0" applyFont="1"/>
    <xf numFmtId="0" fontId="110" fillId="0" borderId="0" xfId="0" applyFont="1"/>
    <xf numFmtId="0" fontId="111" fillId="0" borderId="0" xfId="0" applyFont="1" applyAlignment="1"/>
    <xf numFmtId="0" fontId="42" fillId="0" borderId="0" xfId="0" applyFont="1" applyAlignment="1"/>
    <xf numFmtId="0" fontId="112" fillId="0" borderId="0" xfId="0" applyFont="1" applyAlignment="1"/>
    <xf numFmtId="0" fontId="69" fillId="0" borderId="0" xfId="0" applyFont="1" applyAlignment="1"/>
    <xf numFmtId="0" fontId="113" fillId="0" borderId="0" xfId="0" applyFont="1"/>
    <xf numFmtId="0" fontId="114" fillId="0" borderId="0" xfId="0" applyFont="1" applyAlignment="1"/>
    <xf numFmtId="0" fontId="115" fillId="0" borderId="0" xfId="0" applyFont="1"/>
    <xf numFmtId="0" fontId="114" fillId="0" borderId="0" xfId="0" applyFont="1" applyAlignment="1">
      <alignment readingOrder="1"/>
    </xf>
    <xf numFmtId="0" fontId="69" fillId="0" borderId="0" xfId="0" applyFont="1" applyAlignment="1">
      <alignment readingOrder="1"/>
    </xf>
    <xf numFmtId="0" fontId="42" fillId="0" borderId="0" xfId="0" applyFont="1" applyAlignment="1">
      <alignment readingOrder="1"/>
    </xf>
    <xf numFmtId="0" fontId="117" fillId="0" borderId="0" xfId="93" applyFont="1" applyAlignment="1" applyProtection="1">
      <alignment vertical="center"/>
    </xf>
    <xf numFmtId="0" fontId="117" fillId="0" borderId="0" xfId="93" applyFont="1" applyAlignment="1" applyProtection="1"/>
    <xf numFmtId="0" fontId="118" fillId="0" borderId="0" xfId="0" applyFont="1" applyAlignment="1">
      <alignment readingOrder="1"/>
    </xf>
    <xf numFmtId="0" fontId="42" fillId="0" borderId="0" xfId="0" applyFont="1" applyAlignment="1">
      <alignment horizontal="left" readingOrder="1"/>
    </xf>
    <xf numFmtId="0" fontId="21" fillId="0" borderId="0" xfId="0" applyFont="1"/>
    <xf numFmtId="0" fontId="70" fillId="0" borderId="0" xfId="0" applyFont="1" applyFill="1" applyAlignment="1">
      <alignment horizontal="left" vertical="top" wrapText="1"/>
    </xf>
    <xf numFmtId="0" fontId="121" fillId="0" borderId="0" xfId="0" applyFont="1" applyAlignment="1">
      <alignment horizontal="left" vertical="top" wrapText="1"/>
    </xf>
    <xf numFmtId="0" fontId="122" fillId="0" borderId="0" xfId="0" applyFont="1" applyAlignment="1">
      <alignment horizontal="left" vertical="top" wrapText="1"/>
    </xf>
    <xf numFmtId="0" fontId="123" fillId="0" borderId="0" xfId="0" applyFont="1" applyAlignment="1">
      <alignment horizontal="left" vertical="top" wrapText="1"/>
    </xf>
    <xf numFmtId="0" fontId="124" fillId="0" borderId="0" xfId="0" applyFont="1" applyAlignment="1">
      <alignment horizontal="left" vertical="top" wrapText="1"/>
    </xf>
    <xf numFmtId="0" fontId="120" fillId="0" borderId="0" xfId="0" applyFont="1" applyAlignment="1">
      <alignment vertical="top" wrapText="1"/>
    </xf>
    <xf numFmtId="0" fontId="72" fillId="0" borderId="0" xfId="93" applyFont="1" applyAlignment="1" applyProtection="1">
      <alignment vertical="top" wrapText="1"/>
    </xf>
    <xf numFmtId="0" fontId="121" fillId="0" borderId="0" xfId="0" applyFont="1"/>
    <xf numFmtId="0" fontId="102" fillId="0" borderId="0" xfId="0" applyFont="1"/>
    <xf numFmtId="0" fontId="70" fillId="2" borderId="0" xfId="0" applyFont="1" applyFill="1" applyAlignment="1">
      <alignment horizontal="left" vertical="top" wrapText="1"/>
    </xf>
    <xf numFmtId="0" fontId="40" fillId="0" borderId="0" xfId="4" applyFont="1" applyAlignment="1">
      <alignment wrapText="1"/>
    </xf>
    <xf numFmtId="0" fontId="21" fillId="2" borderId="0" xfId="4" applyFont="1" applyFill="1" applyAlignment="1">
      <alignment wrapText="1"/>
    </xf>
    <xf numFmtId="0" fontId="23" fillId="2" borderId="1" xfId="26" applyNumberFormat="1" applyFont="1" applyFill="1" applyBorder="1" applyAlignment="1">
      <alignment horizontal="right"/>
    </xf>
    <xf numFmtId="3" fontId="24" fillId="2" borderId="1" xfId="0" applyNumberFormat="1" applyFont="1" applyFill="1" applyBorder="1" applyAlignment="1">
      <alignment horizontal="right" wrapText="1"/>
    </xf>
    <xf numFmtId="3" fontId="24" fillId="2" borderId="1" xfId="0" applyNumberFormat="1" applyFont="1" applyFill="1" applyBorder="1"/>
    <xf numFmtId="171" fontId="24" fillId="2" borderId="1" xfId="0" applyNumberFormat="1" applyFont="1" applyFill="1" applyBorder="1" applyAlignment="1">
      <alignment horizontal="right" wrapText="1"/>
    </xf>
    <xf numFmtId="165" fontId="24" fillId="2" borderId="1" xfId="1" applyNumberFormat="1" applyFont="1" applyFill="1" applyBorder="1" applyAlignment="1">
      <alignment horizontal="right"/>
    </xf>
    <xf numFmtId="165" fontId="24" fillId="3" borderId="0" xfId="4" applyNumberFormat="1" applyFont="1" applyFill="1" applyBorder="1" applyAlignment="1">
      <alignment horizontal="right" vertical="center" wrapText="1" readingOrder="1"/>
    </xf>
    <xf numFmtId="0" fontId="23" fillId="3" borderId="1" xfId="4" applyFont="1" applyFill="1" applyBorder="1" applyAlignment="1">
      <alignment horizontal="left" vertical="center" wrapText="1" readingOrder="1"/>
    </xf>
    <xf numFmtId="3" fontId="24" fillId="3" borderId="1" xfId="1" applyNumberFormat="1" applyFont="1" applyFill="1" applyBorder="1" applyAlignment="1">
      <alignment horizontal="right" vertical="center"/>
    </xf>
    <xf numFmtId="3" fontId="23" fillId="3" borderId="1" xfId="1" applyNumberFormat="1" applyFont="1" applyFill="1" applyBorder="1" applyAlignment="1">
      <alignment horizontal="right" vertical="center"/>
    </xf>
    <xf numFmtId="167" fontId="24" fillId="2" borderId="0" xfId="1" quotePrefix="1" applyNumberFormat="1" applyFont="1" applyFill="1" applyBorder="1" applyAlignment="1">
      <alignment horizontal="right" vertical="center"/>
    </xf>
    <xf numFmtId="167" fontId="24" fillId="3" borderId="1" xfId="2" applyNumberFormat="1" applyFont="1" applyFill="1" applyBorder="1" applyAlignment="1">
      <alignment horizontal="right" vertical="center"/>
    </xf>
    <xf numFmtId="167" fontId="23" fillId="3" borderId="1" xfId="2" applyNumberFormat="1" applyFont="1" applyFill="1" applyBorder="1" applyAlignment="1">
      <alignment horizontal="right" vertical="center"/>
    </xf>
    <xf numFmtId="171" fontId="24" fillId="3" borderId="1" xfId="1" applyNumberFormat="1" applyFont="1" applyFill="1" applyBorder="1" applyAlignment="1">
      <alignment horizontal="right" vertical="center"/>
    </xf>
    <xf numFmtId="0" fontId="57" fillId="3" borderId="0" xfId="4" applyFont="1" applyFill="1" applyBorder="1" applyAlignment="1">
      <alignment horizontal="left" vertical="center" wrapText="1" readingOrder="1"/>
    </xf>
    <xf numFmtId="3" fontId="74" fillId="3" borderId="0" xfId="1" applyNumberFormat="1" applyFont="1" applyFill="1" applyBorder="1" applyAlignment="1">
      <alignment horizontal="right" vertical="center"/>
    </xf>
    <xf numFmtId="3" fontId="73" fillId="3" borderId="0" xfId="1" applyNumberFormat="1" applyFont="1" applyFill="1" applyBorder="1" applyAlignment="1">
      <alignment horizontal="right" vertical="center"/>
    </xf>
    <xf numFmtId="165" fontId="24" fillId="2" borderId="0" xfId="2" quotePrefix="1" applyNumberFormat="1" applyFont="1" applyFill="1" applyBorder="1" applyAlignment="1">
      <alignment horizontal="right" vertical="center"/>
    </xf>
    <xf numFmtId="165" fontId="23" fillId="3" borderId="0" xfId="4" applyNumberFormat="1" applyFont="1" applyFill="1" applyBorder="1" applyAlignment="1">
      <alignment horizontal="right" vertical="center" wrapText="1" readingOrder="1"/>
    </xf>
    <xf numFmtId="0" fontId="23" fillId="2" borderId="1" xfId="0" applyFont="1" applyFill="1" applyBorder="1" applyAlignment="1">
      <alignment horizontal="right" vertical="top" wrapText="1"/>
    </xf>
    <xf numFmtId="167" fontId="24" fillId="2" borderId="1" xfId="0" applyNumberFormat="1" applyFont="1" applyFill="1" applyBorder="1"/>
    <xf numFmtId="171" fontId="23" fillId="3" borderId="1" xfId="1" applyNumberFormat="1" applyFont="1" applyFill="1" applyBorder="1" applyAlignment="1">
      <alignment horizontal="right" vertical="center"/>
    </xf>
    <xf numFmtId="3" fontId="24" fillId="2" borderId="1" xfId="1" applyNumberFormat="1" applyFont="1" applyFill="1" applyBorder="1" applyAlignment="1">
      <alignment horizontal="right"/>
    </xf>
    <xf numFmtId="171" fontId="24" fillId="2" borderId="10" xfId="1" applyNumberFormat="1" applyFont="1" applyFill="1" applyBorder="1" applyAlignment="1">
      <alignment horizontal="right" vertical="center"/>
    </xf>
    <xf numFmtId="167" fontId="24" fillId="2" borderId="10" xfId="1" applyNumberFormat="1" applyFont="1" applyFill="1" applyBorder="1" applyAlignment="1">
      <alignment vertical="center"/>
    </xf>
    <xf numFmtId="171" fontId="24" fillId="3" borderId="17" xfId="1" applyNumberFormat="1" applyFont="1" applyFill="1" applyBorder="1" applyAlignment="1">
      <alignment horizontal="right" vertical="center"/>
    </xf>
    <xf numFmtId="171" fontId="23" fillId="3" borderId="18" xfId="1" applyNumberFormat="1" applyFont="1" applyFill="1" applyBorder="1" applyAlignment="1">
      <alignment horizontal="right" vertical="center"/>
    </xf>
    <xf numFmtId="171" fontId="23" fillId="3" borderId="19" xfId="1" applyNumberFormat="1" applyFont="1" applyFill="1" applyBorder="1" applyAlignment="1">
      <alignment horizontal="right" vertical="center"/>
    </xf>
    <xf numFmtId="3" fontId="24" fillId="3" borderId="10" xfId="1" applyNumberFormat="1" applyFont="1" applyFill="1" applyBorder="1" applyAlignment="1">
      <alignment vertical="center"/>
    </xf>
    <xf numFmtId="3" fontId="24" fillId="0" borderId="10" xfId="1" applyNumberFormat="1" applyFont="1" applyFill="1" applyBorder="1" applyAlignment="1">
      <alignment vertical="center"/>
    </xf>
    <xf numFmtId="3" fontId="24" fillId="0" borderId="10" xfId="0" applyNumberFormat="1" applyFont="1" applyFill="1" applyBorder="1" applyAlignment="1">
      <alignment vertical="center"/>
    </xf>
    <xf numFmtId="3" fontId="24" fillId="0" borderId="0" xfId="0" applyNumberFormat="1" applyFont="1" applyFill="1" applyBorder="1" applyAlignment="1">
      <alignment vertical="center"/>
    </xf>
    <xf numFmtId="3" fontId="24" fillId="3" borderId="10" xfId="0" applyNumberFormat="1" applyFont="1" applyFill="1" applyBorder="1" applyAlignment="1">
      <alignment vertical="center"/>
    </xf>
    <xf numFmtId="3" fontId="24" fillId="3" borderId="0" xfId="0" applyNumberFormat="1" applyFont="1" applyFill="1" applyBorder="1" applyAlignment="1">
      <alignment vertical="center"/>
    </xf>
    <xf numFmtId="167" fontId="24" fillId="2" borderId="0" xfId="1" applyNumberFormat="1" applyFont="1" applyFill="1" applyBorder="1" applyAlignment="1">
      <alignment vertical="center"/>
    </xf>
    <xf numFmtId="0" fontId="23" fillId="3" borderId="18" xfId="4" applyFont="1" applyFill="1" applyBorder="1" applyAlignment="1">
      <alignment horizontal="left" vertical="center" wrapText="1" readingOrder="1"/>
    </xf>
    <xf numFmtId="164" fontId="24" fillId="2" borderId="1" xfId="1" applyNumberFormat="1" applyFont="1" applyFill="1" applyBorder="1" applyAlignment="1">
      <alignment horizontal="right"/>
    </xf>
    <xf numFmtId="3" fontId="24" fillId="2" borderId="1" xfId="0" applyNumberFormat="1" applyFont="1" applyFill="1" applyBorder="1" applyAlignment="1">
      <alignment horizontal="right"/>
    </xf>
    <xf numFmtId="0" fontId="23" fillId="3" borderId="6" xfId="4" applyFont="1" applyFill="1" applyBorder="1" applyAlignment="1">
      <alignment horizontal="left" vertical="center" wrapText="1" readingOrder="1"/>
    </xf>
    <xf numFmtId="0" fontId="57" fillId="3" borderId="5" xfId="4" applyFont="1" applyFill="1" applyBorder="1" applyAlignment="1">
      <alignment horizontal="left" vertical="center" wrapText="1" readingOrder="1"/>
    </xf>
    <xf numFmtId="169" fontId="24" fillId="3" borderId="5" xfId="1" applyNumberFormat="1" applyFont="1" applyFill="1" applyBorder="1" applyAlignment="1">
      <alignment horizontal="right" vertical="center"/>
    </xf>
    <xf numFmtId="169" fontId="23" fillId="3" borderId="5" xfId="1" applyNumberFormat="1" applyFont="1" applyFill="1" applyBorder="1" applyAlignment="1">
      <alignment horizontal="right" vertical="center"/>
    </xf>
    <xf numFmtId="0" fontId="23" fillId="2" borderId="5" xfId="4" applyFont="1" applyFill="1" applyBorder="1" applyAlignment="1">
      <alignment horizontal="left" vertical="center" wrapText="1" readingOrder="1"/>
    </xf>
    <xf numFmtId="165" fontId="24" fillId="2" borderId="5" xfId="2" applyNumberFormat="1" applyFont="1" applyFill="1" applyBorder="1" applyAlignment="1">
      <alignment horizontal="right" vertical="center"/>
    </xf>
    <xf numFmtId="165" fontId="23" fillId="2" borderId="5" xfId="2" applyNumberFormat="1" applyFont="1" applyFill="1" applyBorder="1" applyAlignment="1">
      <alignment horizontal="right" vertical="center"/>
    </xf>
    <xf numFmtId="165" fontId="24" fillId="2" borderId="0" xfId="0" applyNumberFormat="1" applyFont="1" applyFill="1" applyBorder="1" applyAlignment="1">
      <alignment horizontal="right" vertical="center"/>
    </xf>
    <xf numFmtId="165" fontId="24" fillId="2" borderId="1" xfId="3" applyNumberFormat="1" applyFont="1" applyFill="1" applyBorder="1" applyAlignment="1">
      <alignment horizontal="right" wrapText="1"/>
    </xf>
    <xf numFmtId="169" fontId="24" fillId="2" borderId="0" xfId="1" applyNumberFormat="1" applyFont="1" applyFill="1" applyBorder="1" applyAlignment="1">
      <alignment vertical="center"/>
    </xf>
    <xf numFmtId="10" fontId="24" fillId="3" borderId="0" xfId="1" applyNumberFormat="1" applyFont="1" applyFill="1" applyBorder="1" applyAlignment="1">
      <alignment horizontal="right" vertical="center"/>
    </xf>
    <xf numFmtId="171" fontId="24" fillId="3" borderId="0" xfId="4" applyNumberFormat="1" applyFont="1" applyFill="1" applyBorder="1" applyAlignment="1">
      <alignment horizontal="right" vertical="center" wrapText="1"/>
    </xf>
    <xf numFmtId="3" fontId="24" fillId="3" borderId="6" xfId="1" applyNumberFormat="1" applyFont="1" applyFill="1" applyBorder="1" applyAlignment="1">
      <alignment horizontal="right" vertical="center"/>
    </xf>
    <xf numFmtId="3" fontId="23" fillId="3" borderId="6" xfId="1" applyNumberFormat="1" applyFont="1" applyFill="1" applyBorder="1" applyAlignment="1">
      <alignment horizontal="right" vertical="center"/>
    </xf>
    <xf numFmtId="0" fontId="24" fillId="0" borderId="0" xfId="0" applyFont="1" applyFill="1" applyAlignment="1">
      <alignment vertical="center"/>
    </xf>
    <xf numFmtId="0" fontId="70" fillId="0" borderId="0" xfId="0" applyFont="1" applyAlignment="1">
      <alignment horizontal="left" vertical="top" wrapText="1"/>
    </xf>
    <xf numFmtId="0" fontId="23" fillId="2" borderId="0" xfId="26" applyNumberFormat="1" applyFont="1" applyFill="1" applyBorder="1" applyAlignment="1">
      <alignment horizontal="left" vertical="top" wrapText="1"/>
    </xf>
    <xf numFmtId="0" fontId="23" fillId="2" borderId="2" xfId="26" applyNumberFormat="1" applyFont="1" applyFill="1" applyBorder="1" applyAlignment="1">
      <alignment horizontal="left" vertical="top" wrapText="1"/>
    </xf>
    <xf numFmtId="0" fontId="24" fillId="0" borderId="0" xfId="0" applyFont="1" applyFill="1" applyBorder="1" applyAlignment="1">
      <alignment horizontal="left" wrapText="1"/>
    </xf>
    <xf numFmtId="0" fontId="24" fillId="0" borderId="0" xfId="0" applyFont="1" applyFill="1" applyAlignment="1">
      <alignment horizontal="left" vertical="center" wrapText="1"/>
    </xf>
    <xf numFmtId="0" fontId="0" fillId="0" borderId="0" xfId="0" applyAlignment="1">
      <alignment horizontal="left" wrapText="1"/>
    </xf>
    <xf numFmtId="0" fontId="24" fillId="2" borderId="0" xfId="0" applyNumberFormat="1" applyFont="1" applyFill="1" applyAlignment="1">
      <alignment wrapText="1"/>
    </xf>
    <xf numFmtId="0" fontId="21" fillId="2" borderId="0" xfId="0" applyFont="1" applyFill="1" applyAlignment="1">
      <alignment wrapText="1"/>
    </xf>
    <xf numFmtId="0" fontId="24" fillId="0" borderId="0" xfId="0" applyFont="1" applyFill="1" applyAlignment="1">
      <alignment horizontal="left"/>
    </xf>
    <xf numFmtId="0" fontId="79" fillId="0" borderId="0" xfId="0" applyFont="1" applyFill="1" applyBorder="1" applyAlignment="1">
      <alignment vertical="center" wrapText="1"/>
    </xf>
    <xf numFmtId="0" fontId="29" fillId="0" borderId="0" xfId="0" applyFont="1" applyFill="1" applyAlignment="1">
      <alignment vertical="center" wrapText="1"/>
    </xf>
    <xf numFmtId="0" fontId="23" fillId="0" borderId="0" xfId="0" applyFont="1" applyFill="1" applyAlignment="1">
      <alignment vertical="center" wrapText="1"/>
    </xf>
    <xf numFmtId="0" fontId="23" fillId="4" borderId="2" xfId="4" applyFont="1" applyFill="1" applyBorder="1" applyAlignment="1">
      <alignment horizontal="center" vertical="center" textRotation="90" wrapText="1"/>
    </xf>
    <xf numFmtId="0" fontId="21" fillId="0" borderId="0" xfId="26" applyAlignment="1">
      <alignment horizontal="center" vertical="center" textRotation="90" wrapText="1"/>
    </xf>
    <xf numFmtId="0" fontId="23" fillId="0" borderId="0" xfId="0" applyFont="1" applyFill="1" applyBorder="1" applyAlignment="1">
      <alignment horizontal="left" wrapText="1"/>
    </xf>
    <xf numFmtId="0" fontId="21" fillId="0" borderId="0" xfId="0" applyFont="1" applyAlignment="1">
      <alignment wrapText="1"/>
    </xf>
    <xf numFmtId="0" fontId="23" fillId="4" borderId="0" xfId="4" applyFont="1" applyFill="1" applyBorder="1" applyAlignment="1">
      <alignment horizontal="center" vertical="center" textRotation="90" wrapText="1"/>
    </xf>
    <xf numFmtId="0" fontId="23" fillId="4" borderId="1" xfId="4" applyFont="1" applyFill="1" applyBorder="1" applyAlignment="1">
      <alignment horizontal="center" vertical="center" textRotation="90" wrapText="1"/>
    </xf>
    <xf numFmtId="0" fontId="24" fillId="0" borderId="0" xfId="0" applyNumberFormat="1" applyFont="1" applyFill="1" applyAlignment="1">
      <alignment horizontal="left" wrapText="1"/>
    </xf>
    <xf numFmtId="0" fontId="23" fillId="2" borderId="0" xfId="0" applyNumberFormat="1" applyFont="1" applyFill="1" applyBorder="1" applyAlignment="1">
      <alignment vertical="top" wrapText="1"/>
    </xf>
    <xf numFmtId="0" fontId="23" fillId="0" borderId="0" xfId="0" applyFont="1" applyBorder="1" applyAlignment="1">
      <alignment vertical="top" wrapText="1"/>
    </xf>
    <xf numFmtId="0" fontId="23" fillId="0" borderId="0" xfId="0" applyFont="1" applyBorder="1" applyAlignment="1">
      <alignment horizontal="left" vertical="top" wrapText="1"/>
    </xf>
    <xf numFmtId="0" fontId="23" fillId="2" borderId="0" xfId="0" applyNumberFormat="1" applyFont="1" applyFill="1" applyAlignment="1">
      <alignment horizontal="left" wrapText="1"/>
    </xf>
    <xf numFmtId="0" fontId="24" fillId="0" borderId="0" xfId="4" applyFont="1" applyFill="1" applyAlignment="1">
      <alignment horizontal="left" wrapText="1"/>
    </xf>
    <xf numFmtId="0" fontId="0" fillId="0" borderId="0" xfId="0" applyBorder="1" applyAlignment="1">
      <alignment horizontal="left" wrapText="1"/>
    </xf>
    <xf numFmtId="0" fontId="24" fillId="0" borderId="0" xfId="0" applyFont="1" applyBorder="1" applyAlignment="1">
      <alignment horizontal="left" wrapText="1"/>
    </xf>
    <xf numFmtId="0" fontId="24" fillId="2" borderId="0" xfId="26" applyFont="1" applyFill="1" applyAlignment="1">
      <alignment wrapText="1"/>
    </xf>
    <xf numFmtId="0" fontId="0" fillId="0" borderId="0" xfId="0" applyAlignment="1">
      <alignment wrapText="1"/>
    </xf>
    <xf numFmtId="0" fontId="24" fillId="2" borderId="0" xfId="26" applyFont="1" applyFill="1" applyBorder="1" applyAlignment="1">
      <alignment horizontal="left" wrapText="1"/>
    </xf>
    <xf numFmtId="0" fontId="23" fillId="2" borderId="0" xfId="26" applyNumberFormat="1" applyFont="1" applyFill="1" applyAlignment="1">
      <alignment horizontal="left" wrapText="1"/>
    </xf>
    <xf numFmtId="0" fontId="92" fillId="0" borderId="0" xfId="0" applyFont="1" applyBorder="1" applyAlignment="1">
      <alignment horizontal="left" wrapText="1"/>
    </xf>
    <xf numFmtId="0" fontId="24" fillId="0" borderId="0" xfId="0" applyFont="1" applyBorder="1" applyAlignment="1">
      <alignment wrapText="1"/>
    </xf>
    <xf numFmtId="0" fontId="24" fillId="0" borderId="0" xfId="0" applyFont="1" applyAlignment="1">
      <alignment wrapText="1"/>
    </xf>
    <xf numFmtId="0" fontId="24" fillId="2" borderId="0" xfId="4" applyFont="1" applyFill="1" applyAlignment="1">
      <alignment wrapText="1"/>
    </xf>
    <xf numFmtId="0" fontId="40" fillId="0" borderId="0" xfId="4" applyFont="1" applyAlignment="1">
      <alignment wrapText="1"/>
    </xf>
    <xf numFmtId="0" fontId="21" fillId="2" borderId="0" xfId="4" applyFont="1" applyFill="1" applyAlignment="1">
      <alignment wrapText="1"/>
    </xf>
    <xf numFmtId="0" fontId="23" fillId="2" borderId="0" xfId="4" applyFont="1" applyFill="1" applyAlignment="1">
      <alignment horizontal="left"/>
    </xf>
    <xf numFmtId="0" fontId="23" fillId="2" borderId="0" xfId="0" applyNumberFormat="1" applyFont="1" applyFill="1" applyAlignment="1">
      <alignment vertical="top" wrapText="1"/>
    </xf>
    <xf numFmtId="0" fontId="21" fillId="0" borderId="0" xfId="0" applyFont="1" applyAlignment="1">
      <alignment vertical="top" wrapText="1"/>
    </xf>
    <xf numFmtId="0" fontId="24" fillId="2" borderId="0" xfId="0" applyNumberFormat="1" applyFont="1" applyFill="1" applyAlignment="1">
      <alignment vertical="top" wrapText="1"/>
    </xf>
    <xf numFmtId="0" fontId="24" fillId="0" borderId="0" xfId="0" applyFont="1" applyFill="1" applyAlignment="1">
      <alignment horizontal="left" vertical="top" wrapText="1"/>
    </xf>
    <xf numFmtId="0" fontId="0" fillId="0" borderId="0" xfId="0" applyAlignment="1">
      <alignment horizontal="left" vertical="top" wrapText="1"/>
    </xf>
    <xf numFmtId="0" fontId="24" fillId="0" borderId="0" xfId="0" applyFont="1" applyFill="1" applyBorder="1" applyAlignment="1">
      <alignment horizontal="left" vertical="top" wrapText="1"/>
    </xf>
    <xf numFmtId="0" fontId="24" fillId="2" borderId="0" xfId="4" applyFont="1" applyFill="1" applyAlignment="1">
      <alignment vertical="top" wrapText="1"/>
    </xf>
    <xf numFmtId="0" fontId="0" fillId="0" borderId="0" xfId="0" applyAlignment="1">
      <alignment vertical="top" wrapText="1"/>
    </xf>
    <xf numFmtId="0" fontId="24" fillId="0" borderId="0" xfId="0" applyNumberFormat="1" applyFont="1" applyFill="1" applyAlignment="1">
      <alignment vertical="top" wrapText="1"/>
    </xf>
    <xf numFmtId="0" fontId="21" fillId="0" borderId="0" xfId="0" applyFont="1" applyFill="1" applyAlignment="1">
      <alignment vertical="top" wrapText="1"/>
    </xf>
    <xf numFmtId="0" fontId="24" fillId="0" borderId="0" xfId="0" applyFont="1" applyFill="1" applyAlignment="1">
      <alignment horizontal="left" vertical="top"/>
    </xf>
    <xf numFmtId="0" fontId="23" fillId="2" borderId="0" xfId="0" applyNumberFormat="1" applyFont="1" applyFill="1" applyBorder="1" applyAlignment="1">
      <alignment horizontal="left" vertical="top"/>
    </xf>
    <xf numFmtId="0" fontId="24" fillId="2" borderId="0" xfId="0" applyNumberFormat="1" applyFont="1" applyFill="1" applyAlignment="1">
      <alignment horizontal="left" vertical="top" wrapText="1"/>
    </xf>
    <xf numFmtId="0" fontId="23" fillId="2" borderId="2" xfId="0" applyNumberFormat="1" applyFont="1" applyFill="1" applyBorder="1" applyAlignment="1">
      <alignment horizontal="left" vertical="top"/>
    </xf>
    <xf numFmtId="0" fontId="24" fillId="2" borderId="0" xfId="0" applyNumberFormat="1" applyFont="1" applyFill="1" applyAlignment="1">
      <alignment horizontal="left" vertical="top" wrapText="1" readingOrder="1"/>
    </xf>
    <xf numFmtId="0" fontId="23" fillId="2" borderId="0" xfId="0" applyNumberFormat="1" applyFont="1" applyFill="1" applyAlignment="1">
      <alignment vertical="top" readingOrder="1"/>
    </xf>
    <xf numFmtId="0" fontId="24" fillId="0" borderId="0" xfId="0" applyFont="1" applyFill="1" applyBorder="1" applyAlignment="1">
      <alignment vertical="top" wrapText="1" readingOrder="1"/>
    </xf>
    <xf numFmtId="0" fontId="24" fillId="0" borderId="0" xfId="0" applyFont="1" applyFill="1" applyAlignment="1">
      <alignment vertical="top" wrapText="1" readingOrder="1"/>
    </xf>
    <xf numFmtId="0" fontId="23" fillId="2" borderId="0" xfId="0" applyNumberFormat="1" applyFont="1" applyFill="1" applyAlignment="1">
      <alignment wrapText="1"/>
    </xf>
    <xf numFmtId="0" fontId="38" fillId="0" borderId="0" xfId="0" applyFont="1" applyFill="1" applyBorder="1" applyAlignment="1">
      <alignment horizontal="left" wrapText="1"/>
    </xf>
    <xf numFmtId="0" fontId="79" fillId="0" borderId="0" xfId="0" applyFont="1" applyFill="1" applyBorder="1" applyAlignment="1">
      <alignment horizontal="left" wrapText="1"/>
    </xf>
    <xf numFmtId="0" fontId="23" fillId="2" borderId="0" xfId="0" applyNumberFormat="1" applyFont="1" applyFill="1" applyAlignment="1">
      <alignment vertical="center"/>
    </xf>
    <xf numFmtId="0" fontId="20" fillId="2" borderId="0" xfId="4" applyFont="1" applyFill="1" applyBorder="1" applyAlignment="1">
      <alignment horizontal="right" wrapText="1"/>
    </xf>
    <xf numFmtId="0" fontId="21" fillId="2" borderId="0" xfId="0" applyFont="1" applyFill="1" applyBorder="1" applyAlignment="1">
      <alignment horizontal="right" wrapText="1"/>
    </xf>
    <xf numFmtId="0" fontId="44" fillId="0" borderId="0" xfId="93" applyFill="1" applyBorder="1" applyAlignment="1" applyProtection="1">
      <alignment wrapText="1"/>
    </xf>
    <xf numFmtId="0" fontId="44" fillId="0" borderId="0" xfId="93" applyAlignment="1" applyProtection="1">
      <alignment wrapText="1"/>
    </xf>
    <xf numFmtId="0" fontId="24" fillId="0" borderId="0" xfId="0" applyNumberFormat="1" applyFont="1" applyFill="1" applyAlignment="1">
      <alignment wrapText="1"/>
    </xf>
    <xf numFmtId="0" fontId="0" fillId="0" borderId="0" xfId="0" applyFill="1" applyAlignment="1">
      <alignment wrapText="1"/>
    </xf>
    <xf numFmtId="0" fontId="23" fillId="2" borderId="0" xfId="0" applyNumberFormat="1" applyFont="1" applyFill="1" applyBorder="1" applyAlignment="1">
      <alignment horizontal="left" vertical="top" wrapText="1"/>
    </xf>
    <xf numFmtId="0" fontId="23" fillId="2" borderId="1" xfId="0" applyNumberFormat="1" applyFont="1" applyFill="1" applyBorder="1" applyAlignment="1">
      <alignment horizontal="left" vertical="top" wrapText="1"/>
    </xf>
    <xf numFmtId="0" fontId="24" fillId="0" borderId="0" xfId="0" applyNumberFormat="1" applyFont="1" applyFill="1" applyAlignment="1">
      <alignment horizontal="left" vertical="top" wrapText="1" readingOrder="1"/>
    </xf>
    <xf numFmtId="0" fontId="29" fillId="4" borderId="9" xfId="26" applyFont="1" applyFill="1" applyBorder="1" applyAlignment="1">
      <alignment horizontal="center" vertical="center"/>
    </xf>
    <xf numFmtId="0" fontId="29" fillId="4" borderId="3" xfId="26" applyFont="1" applyFill="1" applyBorder="1" applyAlignment="1">
      <alignment horizontal="center" vertical="center"/>
    </xf>
    <xf numFmtId="0" fontId="29" fillId="4" borderId="11" xfId="26" applyFont="1" applyFill="1" applyBorder="1" applyAlignment="1">
      <alignment horizontal="center" vertical="center"/>
    </xf>
    <xf numFmtId="0" fontId="23" fillId="4" borderId="15" xfId="4" applyFont="1" applyFill="1" applyBorder="1" applyAlignment="1">
      <alignment horizontal="center" vertical="top" wrapText="1"/>
    </xf>
    <xf numFmtId="0" fontId="21" fillId="0" borderId="14" xfId="26" applyBorder="1" applyAlignment="1">
      <alignment wrapText="1"/>
    </xf>
    <xf numFmtId="0" fontId="23" fillId="4" borderId="16" xfId="4" applyFont="1" applyFill="1" applyBorder="1" applyAlignment="1">
      <alignment horizontal="center" vertical="center" textRotation="90" wrapText="1"/>
    </xf>
    <xf numFmtId="0" fontId="23" fillId="4" borderId="10" xfId="4" applyFont="1" applyFill="1" applyBorder="1" applyAlignment="1">
      <alignment horizontal="center" vertical="center" textRotation="90" wrapText="1"/>
    </xf>
    <xf numFmtId="0" fontId="23" fillId="2" borderId="0" xfId="0" applyNumberFormat="1" applyFont="1" applyFill="1" applyAlignment="1">
      <alignment vertical="center" wrapText="1"/>
    </xf>
    <xf numFmtId="0" fontId="24" fillId="2" borderId="0" xfId="0" applyNumberFormat="1" applyFont="1" applyFill="1" applyAlignment="1">
      <alignment horizontal="left" wrapText="1"/>
    </xf>
    <xf numFmtId="0" fontId="24" fillId="2" borderId="0" xfId="26" applyFont="1" applyFill="1" applyAlignment="1">
      <alignment horizontal="left" vertical="top" wrapText="1"/>
    </xf>
    <xf numFmtId="0" fontId="24" fillId="2" borderId="0" xfId="26" applyFont="1" applyFill="1" applyBorder="1" applyAlignment="1">
      <alignment horizontal="left" vertical="top" wrapText="1"/>
    </xf>
    <xf numFmtId="0" fontId="23" fillId="2" borderId="2" xfId="0" applyNumberFormat="1" applyFont="1" applyFill="1" applyBorder="1" applyAlignment="1">
      <alignment vertical="top" wrapText="1"/>
    </xf>
    <xf numFmtId="0" fontId="23" fillId="4" borderId="5" xfId="4" applyFont="1" applyFill="1" applyBorder="1" applyAlignment="1">
      <alignment horizontal="center" vertical="center" textRotation="90" wrapText="1"/>
    </xf>
    <xf numFmtId="0" fontId="23" fillId="4" borderId="6" xfId="4" applyFont="1" applyFill="1" applyBorder="1" applyAlignment="1">
      <alignment horizontal="center" vertical="center" textRotation="90" wrapText="1"/>
    </xf>
    <xf numFmtId="0" fontId="24" fillId="2" borderId="0" xfId="26" applyFont="1" applyFill="1" applyAlignment="1">
      <alignment horizontal="left" vertical="center" wrapText="1"/>
    </xf>
    <xf numFmtId="0" fontId="23" fillId="2" borderId="0" xfId="0" applyNumberFormat="1" applyFont="1" applyFill="1" applyBorder="1" applyAlignment="1">
      <alignment horizontal="left"/>
    </xf>
    <xf numFmtId="0" fontId="23" fillId="0" borderId="1" xfId="0" applyFont="1" applyBorder="1" applyAlignment="1">
      <alignment horizontal="left" vertical="top" wrapText="1"/>
    </xf>
    <xf numFmtId="0" fontId="23" fillId="2" borderId="0" xfId="0" applyNumberFormat="1" applyFont="1" applyFill="1" applyBorder="1" applyAlignment="1">
      <alignment wrapText="1"/>
    </xf>
    <xf numFmtId="0" fontId="41" fillId="2" borderId="0" xfId="26" applyFont="1" applyFill="1" applyAlignment="1">
      <alignment horizontal="left" wrapText="1"/>
    </xf>
    <xf numFmtId="0" fontId="24" fillId="2" borderId="0" xfId="4" applyFont="1" applyFill="1" applyAlignment="1">
      <alignment horizontal="left" wrapText="1"/>
    </xf>
    <xf numFmtId="0" fontId="23" fillId="2" borderId="0" xfId="0" applyNumberFormat="1" applyFont="1" applyFill="1" applyBorder="1" applyAlignment="1">
      <alignment horizontal="left" wrapText="1"/>
    </xf>
    <xf numFmtId="0" fontId="23" fillId="0" borderId="0" xfId="0" applyNumberFormat="1" applyFont="1" applyFill="1" applyAlignment="1">
      <alignment vertical="center"/>
    </xf>
    <xf numFmtId="0" fontId="92" fillId="2" borderId="0" xfId="0" applyFont="1" applyFill="1" applyBorder="1" applyAlignment="1">
      <alignment horizontal="left" wrapText="1"/>
    </xf>
    <xf numFmtId="0" fontId="0" fillId="0" borderId="0" xfId="0" applyAlignment="1">
      <alignment horizontal="center" vertical="center" textRotation="90" wrapText="1"/>
    </xf>
    <xf numFmtId="0" fontId="23" fillId="3" borderId="2" xfId="4" applyFont="1" applyFill="1" applyBorder="1" applyAlignment="1">
      <alignment horizontal="center" vertical="center" textRotation="90" wrapText="1"/>
    </xf>
    <xf numFmtId="0" fontId="23" fillId="3" borderId="0" xfId="4" applyFont="1" applyFill="1" applyBorder="1" applyAlignment="1">
      <alignment horizontal="center" vertical="center" textRotation="90" wrapText="1"/>
    </xf>
    <xf numFmtId="0" fontId="0" fillId="0" borderId="7" xfId="0" applyBorder="1" applyAlignment="1">
      <alignment horizontal="center" vertical="center" textRotation="90" wrapText="1"/>
    </xf>
    <xf numFmtId="0" fontId="23" fillId="3" borderId="1" xfId="4" applyFont="1" applyFill="1" applyBorder="1" applyAlignment="1">
      <alignment horizontal="center" vertical="center" textRotation="90" wrapText="1"/>
    </xf>
    <xf numFmtId="0" fontId="23" fillId="3" borderId="5" xfId="4" applyFont="1" applyFill="1" applyBorder="1" applyAlignment="1">
      <alignment horizontal="center" vertical="center" textRotation="90" wrapText="1"/>
    </xf>
    <xf numFmtId="0" fontId="23" fillId="3" borderId="6" xfId="4" applyFont="1" applyFill="1" applyBorder="1" applyAlignment="1">
      <alignment horizontal="center" vertical="center" textRotation="90" wrapText="1"/>
    </xf>
    <xf numFmtId="0" fontId="70" fillId="0" borderId="0" xfId="0" applyFont="1" applyAlignment="1">
      <alignment horizontal="left" vertical="top" wrapText="1"/>
    </xf>
  </cellXfs>
  <cellStyles count="1737">
    <cellStyle name="Comma" xfId="1" builtinId="3"/>
    <cellStyle name="Comma 2" xfId="5"/>
    <cellStyle name="Comma 2 2" xfId="6"/>
    <cellStyle name="Comma 2 2 2" xfId="7"/>
    <cellStyle name="Comma 2 3" xfId="8"/>
    <cellStyle name="Comma 3" xfId="9"/>
    <cellStyle name="Comma 3 2" xfId="10"/>
    <cellStyle name="Comma 4" xfId="11"/>
    <cellStyle name="Comma 4 2" xfId="12"/>
    <cellStyle name="Comma 4 2 2" xfId="13"/>
    <cellStyle name="Comma 4 3" xfId="14"/>
    <cellStyle name="Comma 4 3 2" xfId="15"/>
    <cellStyle name="Comma 4 4" xfId="16"/>
    <cellStyle name="Comma 5" xfId="17"/>
    <cellStyle name="Comma 5 2" xfId="18"/>
    <cellStyle name="Comma 6" xfId="19"/>
    <cellStyle name="Comma 6 2" xfId="20"/>
    <cellStyle name="Comma 7" xfId="21"/>
    <cellStyle name="Comma 7 2" xfId="22"/>
    <cellStyle name="Comma 8" xfId="23"/>
    <cellStyle name="Comma 8 10" xfId="94"/>
    <cellStyle name="Comma 8 10 2" xfId="188"/>
    <cellStyle name="Comma 8 10 2 2" xfId="236"/>
    <cellStyle name="Comma 8 10 2 2 2" xfId="611"/>
    <cellStyle name="Comma 8 10 2 2 3" xfId="1256"/>
    <cellStyle name="Comma 8 10 2 3" xfId="563"/>
    <cellStyle name="Comma 8 10 2 4" xfId="1208"/>
    <cellStyle name="Comma 8 10 3" xfId="235"/>
    <cellStyle name="Comma 8 10 3 2" xfId="610"/>
    <cellStyle name="Comma 8 10 3 3" xfId="1255"/>
    <cellStyle name="Comma 8 10 4" xfId="848"/>
    <cellStyle name="Comma 8 10 4 2" xfId="1493"/>
    <cellStyle name="Comma 8 10 5" xfId="938"/>
    <cellStyle name="Comma 8 10 5 2" xfId="1583"/>
    <cellStyle name="Comma 8 10 6" xfId="1028"/>
    <cellStyle name="Comma 8 10 6 2" xfId="1673"/>
    <cellStyle name="Comma 8 10 7" xfId="473"/>
    <cellStyle name="Comma 8 10 8" xfId="1118"/>
    <cellStyle name="Comma 8 11" xfId="143"/>
    <cellStyle name="Comma 8 11 2" xfId="237"/>
    <cellStyle name="Comma 8 11 2 2" xfId="612"/>
    <cellStyle name="Comma 8 11 2 3" xfId="1257"/>
    <cellStyle name="Comma 8 11 3" xfId="518"/>
    <cellStyle name="Comma 8 11 4" xfId="1163"/>
    <cellStyle name="Comma 8 12" xfId="234"/>
    <cellStyle name="Comma 8 12 2" xfId="609"/>
    <cellStyle name="Comma 8 12 3" xfId="1254"/>
    <cellStyle name="Comma 8 13" xfId="803"/>
    <cellStyle name="Comma 8 13 2" xfId="1448"/>
    <cellStyle name="Comma 8 14" xfId="893"/>
    <cellStyle name="Comma 8 14 2" xfId="1538"/>
    <cellStyle name="Comma 8 15" xfId="983"/>
    <cellStyle name="Comma 8 15 2" xfId="1628"/>
    <cellStyle name="Comma 8 16" xfId="428"/>
    <cellStyle name="Comma 8 17" xfId="1073"/>
    <cellStyle name="Comma 8 2" xfId="24"/>
    <cellStyle name="Comma 8 2 10" xfId="429"/>
    <cellStyle name="Comma 8 2 11" xfId="1074"/>
    <cellStyle name="Comma 8 2 2" xfId="62"/>
    <cellStyle name="Comma 8 2 2 2" xfId="111"/>
    <cellStyle name="Comma 8 2 2 2 2" xfId="205"/>
    <cellStyle name="Comma 8 2 2 2 2 2" xfId="241"/>
    <cellStyle name="Comma 8 2 2 2 2 2 2" xfId="616"/>
    <cellStyle name="Comma 8 2 2 2 2 2 3" xfId="1261"/>
    <cellStyle name="Comma 8 2 2 2 2 3" xfId="580"/>
    <cellStyle name="Comma 8 2 2 2 2 4" xfId="1225"/>
    <cellStyle name="Comma 8 2 2 2 3" xfId="240"/>
    <cellStyle name="Comma 8 2 2 2 3 2" xfId="615"/>
    <cellStyle name="Comma 8 2 2 2 3 3" xfId="1260"/>
    <cellStyle name="Comma 8 2 2 2 4" xfId="865"/>
    <cellStyle name="Comma 8 2 2 2 4 2" xfId="1510"/>
    <cellStyle name="Comma 8 2 2 2 5" xfId="955"/>
    <cellStyle name="Comma 8 2 2 2 5 2" xfId="1600"/>
    <cellStyle name="Comma 8 2 2 2 6" xfId="1045"/>
    <cellStyle name="Comma 8 2 2 2 6 2" xfId="1690"/>
    <cellStyle name="Comma 8 2 2 2 7" xfId="490"/>
    <cellStyle name="Comma 8 2 2 2 8" xfId="1135"/>
    <cellStyle name="Comma 8 2 2 3" xfId="160"/>
    <cellStyle name="Comma 8 2 2 3 2" xfId="242"/>
    <cellStyle name="Comma 8 2 2 3 2 2" xfId="617"/>
    <cellStyle name="Comma 8 2 2 3 2 3" xfId="1262"/>
    <cellStyle name="Comma 8 2 2 3 3" xfId="535"/>
    <cellStyle name="Comma 8 2 2 3 4" xfId="1180"/>
    <cellStyle name="Comma 8 2 2 4" xfId="239"/>
    <cellStyle name="Comma 8 2 2 4 2" xfId="614"/>
    <cellStyle name="Comma 8 2 2 4 3" xfId="1259"/>
    <cellStyle name="Comma 8 2 2 5" xfId="820"/>
    <cellStyle name="Comma 8 2 2 5 2" xfId="1465"/>
    <cellStyle name="Comma 8 2 2 6" xfId="910"/>
    <cellStyle name="Comma 8 2 2 6 2" xfId="1555"/>
    <cellStyle name="Comma 8 2 2 7" xfId="1000"/>
    <cellStyle name="Comma 8 2 2 7 2" xfId="1645"/>
    <cellStyle name="Comma 8 2 2 8" xfId="445"/>
    <cellStyle name="Comma 8 2 2 9" xfId="1090"/>
    <cellStyle name="Comma 8 2 3" xfId="57"/>
    <cellStyle name="Comma 8 2 3 2" xfId="106"/>
    <cellStyle name="Comma 8 2 3 2 2" xfId="200"/>
    <cellStyle name="Comma 8 2 3 2 2 2" xfId="245"/>
    <cellStyle name="Comma 8 2 3 2 2 2 2" xfId="620"/>
    <cellStyle name="Comma 8 2 3 2 2 2 3" xfId="1265"/>
    <cellStyle name="Comma 8 2 3 2 2 3" xfId="575"/>
    <cellStyle name="Comma 8 2 3 2 2 4" xfId="1220"/>
    <cellStyle name="Comma 8 2 3 2 3" xfId="244"/>
    <cellStyle name="Comma 8 2 3 2 3 2" xfId="619"/>
    <cellStyle name="Comma 8 2 3 2 3 3" xfId="1264"/>
    <cellStyle name="Comma 8 2 3 2 4" xfId="860"/>
    <cellStyle name="Comma 8 2 3 2 4 2" xfId="1505"/>
    <cellStyle name="Comma 8 2 3 2 5" xfId="950"/>
    <cellStyle name="Comma 8 2 3 2 5 2" xfId="1595"/>
    <cellStyle name="Comma 8 2 3 2 6" xfId="1040"/>
    <cellStyle name="Comma 8 2 3 2 6 2" xfId="1685"/>
    <cellStyle name="Comma 8 2 3 2 7" xfId="485"/>
    <cellStyle name="Comma 8 2 3 2 8" xfId="1130"/>
    <cellStyle name="Comma 8 2 3 3" xfId="155"/>
    <cellStyle name="Comma 8 2 3 3 2" xfId="246"/>
    <cellStyle name="Comma 8 2 3 3 2 2" xfId="621"/>
    <cellStyle name="Comma 8 2 3 3 2 3" xfId="1266"/>
    <cellStyle name="Comma 8 2 3 3 3" xfId="530"/>
    <cellStyle name="Comma 8 2 3 3 4" xfId="1175"/>
    <cellStyle name="Comma 8 2 3 4" xfId="243"/>
    <cellStyle name="Comma 8 2 3 4 2" xfId="618"/>
    <cellStyle name="Comma 8 2 3 4 3" xfId="1263"/>
    <cellStyle name="Comma 8 2 3 5" xfId="815"/>
    <cellStyle name="Comma 8 2 3 5 2" xfId="1460"/>
    <cellStyle name="Comma 8 2 3 6" xfId="905"/>
    <cellStyle name="Comma 8 2 3 6 2" xfId="1550"/>
    <cellStyle name="Comma 8 2 3 7" xfId="995"/>
    <cellStyle name="Comma 8 2 3 7 2" xfId="1640"/>
    <cellStyle name="Comma 8 2 3 8" xfId="440"/>
    <cellStyle name="Comma 8 2 3 9" xfId="1085"/>
    <cellStyle name="Comma 8 2 4" xfId="95"/>
    <cellStyle name="Comma 8 2 4 2" xfId="189"/>
    <cellStyle name="Comma 8 2 4 2 2" xfId="248"/>
    <cellStyle name="Comma 8 2 4 2 2 2" xfId="623"/>
    <cellStyle name="Comma 8 2 4 2 2 3" xfId="1268"/>
    <cellStyle name="Comma 8 2 4 2 3" xfId="564"/>
    <cellStyle name="Comma 8 2 4 2 4" xfId="1209"/>
    <cellStyle name="Comma 8 2 4 3" xfId="247"/>
    <cellStyle name="Comma 8 2 4 3 2" xfId="622"/>
    <cellStyle name="Comma 8 2 4 3 3" xfId="1267"/>
    <cellStyle name="Comma 8 2 4 4" xfId="849"/>
    <cellStyle name="Comma 8 2 4 4 2" xfId="1494"/>
    <cellStyle name="Comma 8 2 4 5" xfId="939"/>
    <cellStyle name="Comma 8 2 4 5 2" xfId="1584"/>
    <cellStyle name="Comma 8 2 4 6" xfId="1029"/>
    <cellStyle name="Comma 8 2 4 6 2" xfId="1674"/>
    <cellStyle name="Comma 8 2 4 7" xfId="474"/>
    <cellStyle name="Comma 8 2 4 8" xfId="1119"/>
    <cellStyle name="Comma 8 2 5" xfId="144"/>
    <cellStyle name="Comma 8 2 5 2" xfId="249"/>
    <cellStyle name="Comma 8 2 5 2 2" xfId="624"/>
    <cellStyle name="Comma 8 2 5 2 3" xfId="1269"/>
    <cellStyle name="Comma 8 2 5 3" xfId="519"/>
    <cellStyle name="Comma 8 2 5 4" xfId="1164"/>
    <cellStyle name="Comma 8 2 6" xfId="238"/>
    <cellStyle name="Comma 8 2 6 2" xfId="613"/>
    <cellStyle name="Comma 8 2 6 3" xfId="1258"/>
    <cellStyle name="Comma 8 2 7" xfId="804"/>
    <cellStyle name="Comma 8 2 7 2" xfId="1449"/>
    <cellStyle name="Comma 8 2 8" xfId="894"/>
    <cellStyle name="Comma 8 2 8 2" xfId="1539"/>
    <cellStyle name="Comma 8 2 9" xfId="984"/>
    <cellStyle name="Comma 8 2 9 2" xfId="1629"/>
    <cellStyle name="Comma 8 3" xfId="61"/>
    <cellStyle name="Comma 8 3 2" xfId="110"/>
    <cellStyle name="Comma 8 3 2 2" xfId="204"/>
    <cellStyle name="Comma 8 3 2 2 2" xfId="252"/>
    <cellStyle name="Comma 8 3 2 2 2 2" xfId="627"/>
    <cellStyle name="Comma 8 3 2 2 2 3" xfId="1272"/>
    <cellStyle name="Comma 8 3 2 2 3" xfId="579"/>
    <cellStyle name="Comma 8 3 2 2 4" xfId="1224"/>
    <cellStyle name="Comma 8 3 2 3" xfId="251"/>
    <cellStyle name="Comma 8 3 2 3 2" xfId="626"/>
    <cellStyle name="Comma 8 3 2 3 3" xfId="1271"/>
    <cellStyle name="Comma 8 3 2 4" xfId="864"/>
    <cellStyle name="Comma 8 3 2 4 2" xfId="1509"/>
    <cellStyle name="Comma 8 3 2 5" xfId="954"/>
    <cellStyle name="Comma 8 3 2 5 2" xfId="1599"/>
    <cellStyle name="Comma 8 3 2 6" xfId="1044"/>
    <cellStyle name="Comma 8 3 2 6 2" xfId="1689"/>
    <cellStyle name="Comma 8 3 2 7" xfId="489"/>
    <cellStyle name="Comma 8 3 2 8" xfId="1134"/>
    <cellStyle name="Comma 8 3 3" xfId="159"/>
    <cellStyle name="Comma 8 3 3 2" xfId="253"/>
    <cellStyle name="Comma 8 3 3 2 2" xfId="628"/>
    <cellStyle name="Comma 8 3 3 2 3" xfId="1273"/>
    <cellStyle name="Comma 8 3 3 3" xfId="534"/>
    <cellStyle name="Comma 8 3 3 4" xfId="1179"/>
    <cellStyle name="Comma 8 3 4" xfId="250"/>
    <cellStyle name="Comma 8 3 4 2" xfId="625"/>
    <cellStyle name="Comma 8 3 4 3" xfId="1270"/>
    <cellStyle name="Comma 8 3 5" xfId="819"/>
    <cellStyle name="Comma 8 3 5 2" xfId="1464"/>
    <cellStyle name="Comma 8 3 6" xfId="909"/>
    <cellStyle name="Comma 8 3 6 2" xfId="1554"/>
    <cellStyle name="Comma 8 3 7" xfId="999"/>
    <cellStyle name="Comma 8 3 7 2" xfId="1644"/>
    <cellStyle name="Comma 8 3 8" xfId="444"/>
    <cellStyle name="Comma 8 3 9" xfId="1089"/>
    <cellStyle name="Comma 8 4" xfId="53"/>
    <cellStyle name="Comma 8 4 2" xfId="102"/>
    <cellStyle name="Comma 8 4 2 2" xfId="196"/>
    <cellStyle name="Comma 8 4 2 2 2" xfId="256"/>
    <cellStyle name="Comma 8 4 2 2 2 2" xfId="631"/>
    <cellStyle name="Comma 8 4 2 2 2 3" xfId="1276"/>
    <cellStyle name="Comma 8 4 2 2 3" xfId="571"/>
    <cellStyle name="Comma 8 4 2 2 4" xfId="1216"/>
    <cellStyle name="Comma 8 4 2 3" xfId="255"/>
    <cellStyle name="Comma 8 4 2 3 2" xfId="630"/>
    <cellStyle name="Comma 8 4 2 3 3" xfId="1275"/>
    <cellStyle name="Comma 8 4 2 4" xfId="856"/>
    <cellStyle name="Comma 8 4 2 4 2" xfId="1501"/>
    <cellStyle name="Comma 8 4 2 5" xfId="946"/>
    <cellStyle name="Comma 8 4 2 5 2" xfId="1591"/>
    <cellStyle name="Comma 8 4 2 6" xfId="1036"/>
    <cellStyle name="Comma 8 4 2 6 2" xfId="1681"/>
    <cellStyle name="Comma 8 4 2 7" xfId="481"/>
    <cellStyle name="Comma 8 4 2 8" xfId="1126"/>
    <cellStyle name="Comma 8 4 3" xfId="151"/>
    <cellStyle name="Comma 8 4 3 2" xfId="257"/>
    <cellStyle name="Comma 8 4 3 2 2" xfId="632"/>
    <cellStyle name="Comma 8 4 3 2 3" xfId="1277"/>
    <cellStyle name="Comma 8 4 3 3" xfId="526"/>
    <cellStyle name="Comma 8 4 3 4" xfId="1171"/>
    <cellStyle name="Comma 8 4 4" xfId="254"/>
    <cellStyle name="Comma 8 4 4 2" xfId="629"/>
    <cellStyle name="Comma 8 4 4 3" xfId="1274"/>
    <cellStyle name="Comma 8 4 5" xfId="811"/>
    <cellStyle name="Comma 8 4 5 2" xfId="1456"/>
    <cellStyle name="Comma 8 4 6" xfId="901"/>
    <cellStyle name="Comma 8 4 6 2" xfId="1546"/>
    <cellStyle name="Comma 8 4 7" xfId="991"/>
    <cellStyle name="Comma 8 4 7 2" xfId="1636"/>
    <cellStyle name="Comma 8 4 8" xfId="436"/>
    <cellStyle name="Comma 8 4 9" xfId="1081"/>
    <cellStyle name="Comma 8 5" xfId="71"/>
    <cellStyle name="Comma 8 5 2" xfId="119"/>
    <cellStyle name="Comma 8 5 2 2" xfId="212"/>
    <cellStyle name="Comma 8 5 2 2 2" xfId="260"/>
    <cellStyle name="Comma 8 5 2 2 2 2" xfId="635"/>
    <cellStyle name="Comma 8 5 2 2 2 3" xfId="1280"/>
    <cellStyle name="Comma 8 5 2 2 3" xfId="587"/>
    <cellStyle name="Comma 8 5 2 2 4" xfId="1232"/>
    <cellStyle name="Comma 8 5 2 3" xfId="259"/>
    <cellStyle name="Comma 8 5 2 3 2" xfId="634"/>
    <cellStyle name="Comma 8 5 2 3 3" xfId="1279"/>
    <cellStyle name="Comma 8 5 2 4" xfId="872"/>
    <cellStyle name="Comma 8 5 2 4 2" xfId="1517"/>
    <cellStyle name="Comma 8 5 2 5" xfId="962"/>
    <cellStyle name="Comma 8 5 2 5 2" xfId="1607"/>
    <cellStyle name="Comma 8 5 2 6" xfId="1052"/>
    <cellStyle name="Comma 8 5 2 6 2" xfId="1697"/>
    <cellStyle name="Comma 8 5 2 7" xfId="497"/>
    <cellStyle name="Comma 8 5 2 8" xfId="1142"/>
    <cellStyle name="Comma 8 5 3" xfId="167"/>
    <cellStyle name="Comma 8 5 3 2" xfId="261"/>
    <cellStyle name="Comma 8 5 3 2 2" xfId="636"/>
    <cellStyle name="Comma 8 5 3 2 3" xfId="1281"/>
    <cellStyle name="Comma 8 5 3 3" xfId="542"/>
    <cellStyle name="Comma 8 5 3 4" xfId="1187"/>
    <cellStyle name="Comma 8 5 4" xfId="258"/>
    <cellStyle name="Comma 8 5 4 2" xfId="633"/>
    <cellStyle name="Comma 8 5 4 3" xfId="1278"/>
    <cellStyle name="Comma 8 5 5" xfId="827"/>
    <cellStyle name="Comma 8 5 5 2" xfId="1472"/>
    <cellStyle name="Comma 8 5 6" xfId="917"/>
    <cellStyle name="Comma 8 5 6 2" xfId="1562"/>
    <cellStyle name="Comma 8 5 7" xfId="1007"/>
    <cellStyle name="Comma 8 5 7 2" xfId="1652"/>
    <cellStyle name="Comma 8 5 8" xfId="452"/>
    <cellStyle name="Comma 8 5 9" xfId="1097"/>
    <cellStyle name="Comma 8 6" xfId="76"/>
    <cellStyle name="Comma 8 6 2" xfId="124"/>
    <cellStyle name="Comma 8 6 2 2" xfId="216"/>
    <cellStyle name="Comma 8 6 2 2 2" xfId="264"/>
    <cellStyle name="Comma 8 6 2 2 2 2" xfId="639"/>
    <cellStyle name="Comma 8 6 2 2 2 3" xfId="1284"/>
    <cellStyle name="Comma 8 6 2 2 3" xfId="591"/>
    <cellStyle name="Comma 8 6 2 2 4" xfId="1236"/>
    <cellStyle name="Comma 8 6 2 3" xfId="263"/>
    <cellStyle name="Comma 8 6 2 3 2" xfId="638"/>
    <cellStyle name="Comma 8 6 2 3 3" xfId="1283"/>
    <cellStyle name="Comma 8 6 2 4" xfId="876"/>
    <cellStyle name="Comma 8 6 2 4 2" xfId="1521"/>
    <cellStyle name="Comma 8 6 2 5" xfId="966"/>
    <cellStyle name="Comma 8 6 2 5 2" xfId="1611"/>
    <cellStyle name="Comma 8 6 2 6" xfId="1056"/>
    <cellStyle name="Comma 8 6 2 6 2" xfId="1701"/>
    <cellStyle name="Comma 8 6 2 7" xfId="501"/>
    <cellStyle name="Comma 8 6 2 8" xfId="1146"/>
    <cellStyle name="Comma 8 6 3" xfId="171"/>
    <cellStyle name="Comma 8 6 3 2" xfId="265"/>
    <cellStyle name="Comma 8 6 3 2 2" xfId="640"/>
    <cellStyle name="Comma 8 6 3 2 3" xfId="1285"/>
    <cellStyle name="Comma 8 6 3 3" xfId="546"/>
    <cellStyle name="Comma 8 6 3 4" xfId="1191"/>
    <cellStyle name="Comma 8 6 4" xfId="262"/>
    <cellStyle name="Comma 8 6 4 2" xfId="637"/>
    <cellStyle name="Comma 8 6 4 3" xfId="1282"/>
    <cellStyle name="Comma 8 6 5" xfId="831"/>
    <cellStyle name="Comma 8 6 5 2" xfId="1476"/>
    <cellStyle name="Comma 8 6 6" xfId="921"/>
    <cellStyle name="Comma 8 6 6 2" xfId="1566"/>
    <cellStyle name="Comma 8 6 7" xfId="1011"/>
    <cellStyle name="Comma 8 6 7 2" xfId="1656"/>
    <cellStyle name="Comma 8 6 8" xfId="456"/>
    <cellStyle name="Comma 8 6 9" xfId="1101"/>
    <cellStyle name="Comma 8 7" xfId="81"/>
    <cellStyle name="Comma 8 7 2" xfId="129"/>
    <cellStyle name="Comma 8 7 2 2" xfId="221"/>
    <cellStyle name="Comma 8 7 2 2 2" xfId="268"/>
    <cellStyle name="Comma 8 7 2 2 2 2" xfId="643"/>
    <cellStyle name="Comma 8 7 2 2 2 3" xfId="1288"/>
    <cellStyle name="Comma 8 7 2 2 3" xfId="596"/>
    <cellStyle name="Comma 8 7 2 2 4" xfId="1241"/>
    <cellStyle name="Comma 8 7 2 3" xfId="267"/>
    <cellStyle name="Comma 8 7 2 3 2" xfId="642"/>
    <cellStyle name="Comma 8 7 2 3 3" xfId="1287"/>
    <cellStyle name="Comma 8 7 2 4" xfId="881"/>
    <cellStyle name="Comma 8 7 2 4 2" xfId="1526"/>
    <cellStyle name="Comma 8 7 2 5" xfId="971"/>
    <cellStyle name="Comma 8 7 2 5 2" xfId="1616"/>
    <cellStyle name="Comma 8 7 2 6" xfId="1061"/>
    <cellStyle name="Comma 8 7 2 6 2" xfId="1706"/>
    <cellStyle name="Comma 8 7 2 7" xfId="506"/>
    <cellStyle name="Comma 8 7 2 8" xfId="1151"/>
    <cellStyle name="Comma 8 7 3" xfId="176"/>
    <cellStyle name="Comma 8 7 3 2" xfId="269"/>
    <cellStyle name="Comma 8 7 3 2 2" xfId="644"/>
    <cellStyle name="Comma 8 7 3 2 3" xfId="1289"/>
    <cellStyle name="Comma 8 7 3 3" xfId="551"/>
    <cellStyle name="Comma 8 7 3 4" xfId="1196"/>
    <cellStyle name="Comma 8 7 4" xfId="266"/>
    <cellStyle name="Comma 8 7 4 2" xfId="641"/>
    <cellStyle name="Comma 8 7 4 3" xfId="1286"/>
    <cellStyle name="Comma 8 7 5" xfId="836"/>
    <cellStyle name="Comma 8 7 5 2" xfId="1481"/>
    <cellStyle name="Comma 8 7 6" xfId="926"/>
    <cellStyle name="Comma 8 7 6 2" xfId="1571"/>
    <cellStyle name="Comma 8 7 7" xfId="1016"/>
    <cellStyle name="Comma 8 7 7 2" xfId="1661"/>
    <cellStyle name="Comma 8 7 8" xfId="461"/>
    <cellStyle name="Comma 8 7 9" xfId="1106"/>
    <cellStyle name="Comma 8 8" xfId="85"/>
    <cellStyle name="Comma 8 8 2" xfId="133"/>
    <cellStyle name="Comma 8 8 2 2" xfId="225"/>
    <cellStyle name="Comma 8 8 2 2 2" xfId="272"/>
    <cellStyle name="Comma 8 8 2 2 2 2" xfId="647"/>
    <cellStyle name="Comma 8 8 2 2 2 3" xfId="1292"/>
    <cellStyle name="Comma 8 8 2 2 3" xfId="600"/>
    <cellStyle name="Comma 8 8 2 2 4" xfId="1245"/>
    <cellStyle name="Comma 8 8 2 3" xfId="271"/>
    <cellStyle name="Comma 8 8 2 3 2" xfId="646"/>
    <cellStyle name="Comma 8 8 2 3 3" xfId="1291"/>
    <cellStyle name="Comma 8 8 2 4" xfId="885"/>
    <cellStyle name="Comma 8 8 2 4 2" xfId="1530"/>
    <cellStyle name="Comma 8 8 2 5" xfId="975"/>
    <cellStyle name="Comma 8 8 2 5 2" xfId="1620"/>
    <cellStyle name="Comma 8 8 2 6" xfId="1065"/>
    <cellStyle name="Comma 8 8 2 6 2" xfId="1710"/>
    <cellStyle name="Comma 8 8 2 7" xfId="510"/>
    <cellStyle name="Comma 8 8 2 8" xfId="1155"/>
    <cellStyle name="Comma 8 8 3" xfId="180"/>
    <cellStyle name="Comma 8 8 3 2" xfId="273"/>
    <cellStyle name="Comma 8 8 3 2 2" xfId="648"/>
    <cellStyle name="Comma 8 8 3 2 3" xfId="1293"/>
    <cellStyle name="Comma 8 8 3 3" xfId="555"/>
    <cellStyle name="Comma 8 8 3 4" xfId="1200"/>
    <cellStyle name="Comma 8 8 4" xfId="270"/>
    <cellStyle name="Comma 8 8 4 2" xfId="645"/>
    <cellStyle name="Comma 8 8 4 3" xfId="1290"/>
    <cellStyle name="Comma 8 8 5" xfId="840"/>
    <cellStyle name="Comma 8 8 5 2" xfId="1485"/>
    <cellStyle name="Comma 8 8 6" xfId="930"/>
    <cellStyle name="Comma 8 8 6 2" xfId="1575"/>
    <cellStyle name="Comma 8 8 7" xfId="1020"/>
    <cellStyle name="Comma 8 8 7 2" xfId="1665"/>
    <cellStyle name="Comma 8 8 8" xfId="465"/>
    <cellStyle name="Comma 8 8 9" xfId="1110"/>
    <cellStyle name="Comma 8 9" xfId="89"/>
    <cellStyle name="Comma 8 9 2" xfId="137"/>
    <cellStyle name="Comma 8 9 2 2" xfId="229"/>
    <cellStyle name="Comma 8 9 2 2 2" xfId="276"/>
    <cellStyle name="Comma 8 9 2 2 2 2" xfId="651"/>
    <cellStyle name="Comma 8 9 2 2 2 3" xfId="1296"/>
    <cellStyle name="Comma 8 9 2 2 3" xfId="604"/>
    <cellStyle name="Comma 8 9 2 2 4" xfId="1249"/>
    <cellStyle name="Comma 8 9 2 3" xfId="275"/>
    <cellStyle name="Comma 8 9 2 3 2" xfId="650"/>
    <cellStyle name="Comma 8 9 2 3 3" xfId="1295"/>
    <cellStyle name="Comma 8 9 2 4" xfId="889"/>
    <cellStyle name="Comma 8 9 2 4 2" xfId="1534"/>
    <cellStyle name="Comma 8 9 2 5" xfId="979"/>
    <cellStyle name="Comma 8 9 2 5 2" xfId="1624"/>
    <cellStyle name="Comma 8 9 2 6" xfId="1069"/>
    <cellStyle name="Comma 8 9 2 6 2" xfId="1714"/>
    <cellStyle name="Comma 8 9 2 7" xfId="514"/>
    <cellStyle name="Comma 8 9 2 8" xfId="1159"/>
    <cellStyle name="Comma 8 9 3" xfId="184"/>
    <cellStyle name="Comma 8 9 3 2" xfId="277"/>
    <cellStyle name="Comma 8 9 3 2 2" xfId="652"/>
    <cellStyle name="Comma 8 9 3 2 3" xfId="1297"/>
    <cellStyle name="Comma 8 9 3 3" xfId="559"/>
    <cellStyle name="Comma 8 9 3 4" xfId="1204"/>
    <cellStyle name="Comma 8 9 4" xfId="274"/>
    <cellStyle name="Comma 8 9 4 2" xfId="649"/>
    <cellStyle name="Comma 8 9 4 3" xfId="1294"/>
    <cellStyle name="Comma 8 9 5" xfId="844"/>
    <cellStyle name="Comma 8 9 5 2" xfId="1489"/>
    <cellStyle name="Comma 8 9 6" xfId="934"/>
    <cellStyle name="Comma 8 9 6 2" xfId="1579"/>
    <cellStyle name="Comma 8 9 7" xfId="1024"/>
    <cellStyle name="Comma 8 9 7 2" xfId="1669"/>
    <cellStyle name="Comma 8 9 8" xfId="469"/>
    <cellStyle name="Comma 8 9 9" xfId="1114"/>
    <cellStyle name="Comma 9" xfId="70"/>
    <cellStyle name="Comma 9 2" xfId="118"/>
    <cellStyle name="Hyperlink" xfId="93" builtinId="8"/>
    <cellStyle name="Hyperlink 2" xfId="25"/>
    <cellStyle name="Normal" xfId="0" builtinId="0"/>
    <cellStyle name="Normal 2" xfId="26"/>
    <cellStyle name="Normal 2 2" xfId="27"/>
    <cellStyle name="Normal 2 2 10" xfId="96"/>
    <cellStyle name="Normal 2 2 10 2" xfId="190"/>
    <cellStyle name="Normal 2 2 10 2 2" xfId="280"/>
    <cellStyle name="Normal 2 2 10 2 2 2" xfId="655"/>
    <cellStyle name="Normal 2 2 10 2 2 3" xfId="1300"/>
    <cellStyle name="Normal 2 2 10 2 3" xfId="565"/>
    <cellStyle name="Normal 2 2 10 2 4" xfId="1210"/>
    <cellStyle name="Normal 2 2 10 3" xfId="279"/>
    <cellStyle name="Normal 2 2 10 3 2" xfId="654"/>
    <cellStyle name="Normal 2 2 10 3 3" xfId="1299"/>
    <cellStyle name="Normal 2 2 10 4" xfId="850"/>
    <cellStyle name="Normal 2 2 10 4 2" xfId="1495"/>
    <cellStyle name="Normal 2 2 10 5" xfId="940"/>
    <cellStyle name="Normal 2 2 10 5 2" xfId="1585"/>
    <cellStyle name="Normal 2 2 10 6" xfId="1030"/>
    <cellStyle name="Normal 2 2 10 6 2" xfId="1675"/>
    <cellStyle name="Normal 2 2 10 7" xfId="475"/>
    <cellStyle name="Normal 2 2 10 8" xfId="1120"/>
    <cellStyle name="Normal 2 2 11" xfId="145"/>
    <cellStyle name="Normal 2 2 11 2" xfId="281"/>
    <cellStyle name="Normal 2 2 11 2 2" xfId="656"/>
    <cellStyle name="Normal 2 2 11 2 3" xfId="1301"/>
    <cellStyle name="Normal 2 2 11 3" xfId="520"/>
    <cellStyle name="Normal 2 2 11 4" xfId="1165"/>
    <cellStyle name="Normal 2 2 12" xfId="278"/>
    <cellStyle name="Normal 2 2 12 2" xfId="653"/>
    <cellStyle name="Normal 2 2 12 3" xfId="1298"/>
    <cellStyle name="Normal 2 2 13" xfId="805"/>
    <cellStyle name="Normal 2 2 13 2" xfId="1450"/>
    <cellStyle name="Normal 2 2 14" xfId="895"/>
    <cellStyle name="Normal 2 2 14 2" xfId="1540"/>
    <cellStyle name="Normal 2 2 15" xfId="985"/>
    <cellStyle name="Normal 2 2 15 2" xfId="1630"/>
    <cellStyle name="Normal 2 2 16" xfId="430"/>
    <cellStyle name="Normal 2 2 17" xfId="1075"/>
    <cellStyle name="Normal 2 2 2" xfId="28"/>
    <cellStyle name="Normal 2 2 2 10" xfId="431"/>
    <cellStyle name="Normal 2 2 2 11" xfId="1076"/>
    <cellStyle name="Normal 2 2 2 2" xfId="64"/>
    <cellStyle name="Normal 2 2 2 2 2" xfId="113"/>
    <cellStyle name="Normal 2 2 2 2 2 2" xfId="207"/>
    <cellStyle name="Normal 2 2 2 2 2 2 2" xfId="285"/>
    <cellStyle name="Normal 2 2 2 2 2 2 2 2" xfId="660"/>
    <cellStyle name="Normal 2 2 2 2 2 2 2 3" xfId="1305"/>
    <cellStyle name="Normal 2 2 2 2 2 2 3" xfId="582"/>
    <cellStyle name="Normal 2 2 2 2 2 2 4" xfId="1227"/>
    <cellStyle name="Normal 2 2 2 2 2 3" xfId="284"/>
    <cellStyle name="Normal 2 2 2 2 2 3 2" xfId="659"/>
    <cellStyle name="Normal 2 2 2 2 2 3 3" xfId="1304"/>
    <cellStyle name="Normal 2 2 2 2 2 4" xfId="867"/>
    <cellStyle name="Normal 2 2 2 2 2 4 2" xfId="1512"/>
    <cellStyle name="Normal 2 2 2 2 2 5" xfId="957"/>
    <cellStyle name="Normal 2 2 2 2 2 5 2" xfId="1602"/>
    <cellStyle name="Normal 2 2 2 2 2 6" xfId="1047"/>
    <cellStyle name="Normal 2 2 2 2 2 6 2" xfId="1692"/>
    <cellStyle name="Normal 2 2 2 2 2 7" xfId="492"/>
    <cellStyle name="Normal 2 2 2 2 2 8" xfId="1137"/>
    <cellStyle name="Normal 2 2 2 2 3" xfId="162"/>
    <cellStyle name="Normal 2 2 2 2 3 2" xfId="286"/>
    <cellStyle name="Normal 2 2 2 2 3 2 2" xfId="661"/>
    <cellStyle name="Normal 2 2 2 2 3 2 3" xfId="1306"/>
    <cellStyle name="Normal 2 2 2 2 3 3" xfId="537"/>
    <cellStyle name="Normal 2 2 2 2 3 4" xfId="1182"/>
    <cellStyle name="Normal 2 2 2 2 4" xfId="283"/>
    <cellStyle name="Normal 2 2 2 2 4 2" xfId="658"/>
    <cellStyle name="Normal 2 2 2 2 4 3" xfId="1303"/>
    <cellStyle name="Normal 2 2 2 2 5" xfId="822"/>
    <cellStyle name="Normal 2 2 2 2 5 2" xfId="1467"/>
    <cellStyle name="Normal 2 2 2 2 6" xfId="912"/>
    <cellStyle name="Normal 2 2 2 2 6 2" xfId="1557"/>
    <cellStyle name="Normal 2 2 2 2 7" xfId="1002"/>
    <cellStyle name="Normal 2 2 2 2 7 2" xfId="1647"/>
    <cellStyle name="Normal 2 2 2 2 8" xfId="447"/>
    <cellStyle name="Normal 2 2 2 2 9" xfId="1092"/>
    <cellStyle name="Normal 2 2 2 3" xfId="58"/>
    <cellStyle name="Normal 2 2 2 3 2" xfId="107"/>
    <cellStyle name="Normal 2 2 2 3 2 2" xfId="201"/>
    <cellStyle name="Normal 2 2 2 3 2 2 2" xfId="289"/>
    <cellStyle name="Normal 2 2 2 3 2 2 2 2" xfId="664"/>
    <cellStyle name="Normal 2 2 2 3 2 2 2 3" xfId="1309"/>
    <cellStyle name="Normal 2 2 2 3 2 2 3" xfId="576"/>
    <cellStyle name="Normal 2 2 2 3 2 2 4" xfId="1221"/>
    <cellStyle name="Normal 2 2 2 3 2 3" xfId="288"/>
    <cellStyle name="Normal 2 2 2 3 2 3 2" xfId="663"/>
    <cellStyle name="Normal 2 2 2 3 2 3 3" xfId="1308"/>
    <cellStyle name="Normal 2 2 2 3 2 4" xfId="861"/>
    <cellStyle name="Normal 2 2 2 3 2 4 2" xfId="1506"/>
    <cellStyle name="Normal 2 2 2 3 2 5" xfId="951"/>
    <cellStyle name="Normal 2 2 2 3 2 5 2" xfId="1596"/>
    <cellStyle name="Normal 2 2 2 3 2 6" xfId="1041"/>
    <cellStyle name="Normal 2 2 2 3 2 6 2" xfId="1686"/>
    <cellStyle name="Normal 2 2 2 3 2 7" xfId="486"/>
    <cellStyle name="Normal 2 2 2 3 2 8" xfId="1131"/>
    <cellStyle name="Normal 2 2 2 3 3" xfId="156"/>
    <cellStyle name="Normal 2 2 2 3 3 2" xfId="290"/>
    <cellStyle name="Normal 2 2 2 3 3 2 2" xfId="665"/>
    <cellStyle name="Normal 2 2 2 3 3 2 3" xfId="1310"/>
    <cellStyle name="Normal 2 2 2 3 3 3" xfId="531"/>
    <cellStyle name="Normal 2 2 2 3 3 4" xfId="1176"/>
    <cellStyle name="Normal 2 2 2 3 4" xfId="287"/>
    <cellStyle name="Normal 2 2 2 3 4 2" xfId="662"/>
    <cellStyle name="Normal 2 2 2 3 4 3" xfId="1307"/>
    <cellStyle name="Normal 2 2 2 3 5" xfId="816"/>
    <cellStyle name="Normal 2 2 2 3 5 2" xfId="1461"/>
    <cellStyle name="Normal 2 2 2 3 6" xfId="906"/>
    <cellStyle name="Normal 2 2 2 3 6 2" xfId="1551"/>
    <cellStyle name="Normal 2 2 2 3 7" xfId="996"/>
    <cellStyle name="Normal 2 2 2 3 7 2" xfId="1641"/>
    <cellStyle name="Normal 2 2 2 3 8" xfId="441"/>
    <cellStyle name="Normal 2 2 2 3 9" xfId="1086"/>
    <cellStyle name="Normal 2 2 2 4" xfId="97"/>
    <cellStyle name="Normal 2 2 2 4 2" xfId="191"/>
    <cellStyle name="Normal 2 2 2 4 2 2" xfId="292"/>
    <cellStyle name="Normal 2 2 2 4 2 2 2" xfId="667"/>
    <cellStyle name="Normal 2 2 2 4 2 2 3" xfId="1312"/>
    <cellStyle name="Normal 2 2 2 4 2 3" xfId="566"/>
    <cellStyle name="Normal 2 2 2 4 2 4" xfId="1211"/>
    <cellStyle name="Normal 2 2 2 4 3" xfId="291"/>
    <cellStyle name="Normal 2 2 2 4 3 2" xfId="666"/>
    <cellStyle name="Normal 2 2 2 4 3 3" xfId="1311"/>
    <cellStyle name="Normal 2 2 2 4 4" xfId="851"/>
    <cellStyle name="Normal 2 2 2 4 4 2" xfId="1496"/>
    <cellStyle name="Normal 2 2 2 4 5" xfId="941"/>
    <cellStyle name="Normal 2 2 2 4 5 2" xfId="1586"/>
    <cellStyle name="Normal 2 2 2 4 6" xfId="1031"/>
    <cellStyle name="Normal 2 2 2 4 6 2" xfId="1676"/>
    <cellStyle name="Normal 2 2 2 4 7" xfId="476"/>
    <cellStyle name="Normal 2 2 2 4 8" xfId="1121"/>
    <cellStyle name="Normal 2 2 2 5" xfId="146"/>
    <cellStyle name="Normal 2 2 2 5 2" xfId="293"/>
    <cellStyle name="Normal 2 2 2 5 2 2" xfId="668"/>
    <cellStyle name="Normal 2 2 2 5 2 3" xfId="1313"/>
    <cellStyle name="Normal 2 2 2 5 3" xfId="521"/>
    <cellStyle name="Normal 2 2 2 5 4" xfId="1166"/>
    <cellStyle name="Normal 2 2 2 6" xfId="282"/>
    <cellStyle name="Normal 2 2 2 6 2" xfId="657"/>
    <cellStyle name="Normal 2 2 2 6 3" xfId="1302"/>
    <cellStyle name="Normal 2 2 2 7" xfId="806"/>
    <cellStyle name="Normal 2 2 2 7 2" xfId="1451"/>
    <cellStyle name="Normal 2 2 2 8" xfId="896"/>
    <cellStyle name="Normal 2 2 2 8 2" xfId="1541"/>
    <cellStyle name="Normal 2 2 2 9" xfId="986"/>
    <cellStyle name="Normal 2 2 2 9 2" xfId="1631"/>
    <cellStyle name="Normal 2 2 3" xfId="63"/>
    <cellStyle name="Normal 2 2 3 2" xfId="112"/>
    <cellStyle name="Normal 2 2 3 2 2" xfId="206"/>
    <cellStyle name="Normal 2 2 3 2 2 2" xfId="296"/>
    <cellStyle name="Normal 2 2 3 2 2 2 2" xfId="671"/>
    <cellStyle name="Normal 2 2 3 2 2 2 3" xfId="1316"/>
    <cellStyle name="Normal 2 2 3 2 2 3" xfId="581"/>
    <cellStyle name="Normal 2 2 3 2 2 4" xfId="1226"/>
    <cellStyle name="Normal 2 2 3 2 3" xfId="295"/>
    <cellStyle name="Normal 2 2 3 2 3 2" xfId="670"/>
    <cellStyle name="Normal 2 2 3 2 3 3" xfId="1315"/>
    <cellStyle name="Normal 2 2 3 2 4" xfId="866"/>
    <cellStyle name="Normal 2 2 3 2 4 2" xfId="1511"/>
    <cellStyle name="Normal 2 2 3 2 5" xfId="956"/>
    <cellStyle name="Normal 2 2 3 2 5 2" xfId="1601"/>
    <cellStyle name="Normal 2 2 3 2 6" xfId="1046"/>
    <cellStyle name="Normal 2 2 3 2 6 2" xfId="1691"/>
    <cellStyle name="Normal 2 2 3 2 7" xfId="491"/>
    <cellStyle name="Normal 2 2 3 2 8" xfId="1136"/>
    <cellStyle name="Normal 2 2 3 3" xfId="161"/>
    <cellStyle name="Normal 2 2 3 3 2" xfId="297"/>
    <cellStyle name="Normal 2 2 3 3 2 2" xfId="672"/>
    <cellStyle name="Normal 2 2 3 3 2 3" xfId="1317"/>
    <cellStyle name="Normal 2 2 3 3 3" xfId="536"/>
    <cellStyle name="Normal 2 2 3 3 4" xfId="1181"/>
    <cellStyle name="Normal 2 2 3 4" xfId="294"/>
    <cellStyle name="Normal 2 2 3 4 2" xfId="669"/>
    <cellStyle name="Normal 2 2 3 4 3" xfId="1314"/>
    <cellStyle name="Normal 2 2 3 5" xfId="821"/>
    <cellStyle name="Normal 2 2 3 5 2" xfId="1466"/>
    <cellStyle name="Normal 2 2 3 6" xfId="911"/>
    <cellStyle name="Normal 2 2 3 6 2" xfId="1556"/>
    <cellStyle name="Normal 2 2 3 7" xfId="1001"/>
    <cellStyle name="Normal 2 2 3 7 2" xfId="1646"/>
    <cellStyle name="Normal 2 2 3 8" xfId="446"/>
    <cellStyle name="Normal 2 2 3 9" xfId="1091"/>
    <cellStyle name="Normal 2 2 4" xfId="54"/>
    <cellStyle name="Normal 2 2 4 2" xfId="103"/>
    <cellStyle name="Normal 2 2 4 2 2" xfId="197"/>
    <cellStyle name="Normal 2 2 4 2 2 2" xfId="300"/>
    <cellStyle name="Normal 2 2 4 2 2 2 2" xfId="675"/>
    <cellStyle name="Normal 2 2 4 2 2 2 3" xfId="1320"/>
    <cellStyle name="Normal 2 2 4 2 2 3" xfId="572"/>
    <cellStyle name="Normal 2 2 4 2 2 4" xfId="1217"/>
    <cellStyle name="Normal 2 2 4 2 3" xfId="299"/>
    <cellStyle name="Normal 2 2 4 2 3 2" xfId="674"/>
    <cellStyle name="Normal 2 2 4 2 3 3" xfId="1319"/>
    <cellStyle name="Normal 2 2 4 2 4" xfId="857"/>
    <cellStyle name="Normal 2 2 4 2 4 2" xfId="1502"/>
    <cellStyle name="Normal 2 2 4 2 5" xfId="947"/>
    <cellStyle name="Normal 2 2 4 2 5 2" xfId="1592"/>
    <cellStyle name="Normal 2 2 4 2 6" xfId="1037"/>
    <cellStyle name="Normal 2 2 4 2 6 2" xfId="1682"/>
    <cellStyle name="Normal 2 2 4 2 7" xfId="482"/>
    <cellStyle name="Normal 2 2 4 2 8" xfId="1127"/>
    <cellStyle name="Normal 2 2 4 3" xfId="152"/>
    <cellStyle name="Normal 2 2 4 3 2" xfId="301"/>
    <cellStyle name="Normal 2 2 4 3 2 2" xfId="676"/>
    <cellStyle name="Normal 2 2 4 3 2 3" xfId="1321"/>
    <cellStyle name="Normal 2 2 4 3 3" xfId="527"/>
    <cellStyle name="Normal 2 2 4 3 4" xfId="1172"/>
    <cellStyle name="Normal 2 2 4 4" xfId="298"/>
    <cellStyle name="Normal 2 2 4 4 2" xfId="673"/>
    <cellStyle name="Normal 2 2 4 4 3" xfId="1318"/>
    <cellStyle name="Normal 2 2 4 5" xfId="812"/>
    <cellStyle name="Normal 2 2 4 5 2" xfId="1457"/>
    <cellStyle name="Normal 2 2 4 6" xfId="902"/>
    <cellStyle name="Normal 2 2 4 6 2" xfId="1547"/>
    <cellStyle name="Normal 2 2 4 7" xfId="992"/>
    <cellStyle name="Normal 2 2 4 7 2" xfId="1637"/>
    <cellStyle name="Normal 2 2 4 8" xfId="437"/>
    <cellStyle name="Normal 2 2 4 9" xfId="1082"/>
    <cellStyle name="Normal 2 2 5" xfId="72"/>
    <cellStyle name="Normal 2 2 5 2" xfId="120"/>
    <cellStyle name="Normal 2 2 5 2 2" xfId="213"/>
    <cellStyle name="Normal 2 2 5 2 2 2" xfId="304"/>
    <cellStyle name="Normal 2 2 5 2 2 2 2" xfId="679"/>
    <cellStyle name="Normal 2 2 5 2 2 2 3" xfId="1324"/>
    <cellStyle name="Normal 2 2 5 2 2 3" xfId="588"/>
    <cellStyle name="Normal 2 2 5 2 2 4" xfId="1233"/>
    <cellStyle name="Normal 2 2 5 2 3" xfId="303"/>
    <cellStyle name="Normal 2 2 5 2 3 2" xfId="678"/>
    <cellStyle name="Normal 2 2 5 2 3 3" xfId="1323"/>
    <cellStyle name="Normal 2 2 5 2 4" xfId="873"/>
    <cellStyle name="Normal 2 2 5 2 4 2" xfId="1518"/>
    <cellStyle name="Normal 2 2 5 2 5" xfId="963"/>
    <cellStyle name="Normal 2 2 5 2 5 2" xfId="1608"/>
    <cellStyle name="Normal 2 2 5 2 6" xfId="1053"/>
    <cellStyle name="Normal 2 2 5 2 6 2" xfId="1698"/>
    <cellStyle name="Normal 2 2 5 2 7" xfId="498"/>
    <cellStyle name="Normal 2 2 5 2 8" xfId="1143"/>
    <cellStyle name="Normal 2 2 5 3" xfId="168"/>
    <cellStyle name="Normal 2 2 5 3 2" xfId="305"/>
    <cellStyle name="Normal 2 2 5 3 2 2" xfId="680"/>
    <cellStyle name="Normal 2 2 5 3 2 3" xfId="1325"/>
    <cellStyle name="Normal 2 2 5 3 3" xfId="543"/>
    <cellStyle name="Normal 2 2 5 3 4" xfId="1188"/>
    <cellStyle name="Normal 2 2 5 4" xfId="302"/>
    <cellStyle name="Normal 2 2 5 4 2" xfId="677"/>
    <cellStyle name="Normal 2 2 5 4 3" xfId="1322"/>
    <cellStyle name="Normal 2 2 5 5" xfId="828"/>
    <cellStyle name="Normal 2 2 5 5 2" xfId="1473"/>
    <cellStyle name="Normal 2 2 5 6" xfId="918"/>
    <cellStyle name="Normal 2 2 5 6 2" xfId="1563"/>
    <cellStyle name="Normal 2 2 5 7" xfId="1008"/>
    <cellStyle name="Normal 2 2 5 7 2" xfId="1653"/>
    <cellStyle name="Normal 2 2 5 8" xfId="453"/>
    <cellStyle name="Normal 2 2 5 9" xfId="1098"/>
    <cellStyle name="Normal 2 2 6" xfId="77"/>
    <cellStyle name="Normal 2 2 6 2" xfId="125"/>
    <cellStyle name="Normal 2 2 6 2 2" xfId="217"/>
    <cellStyle name="Normal 2 2 6 2 2 2" xfId="308"/>
    <cellStyle name="Normal 2 2 6 2 2 2 2" xfId="683"/>
    <cellStyle name="Normal 2 2 6 2 2 2 3" xfId="1328"/>
    <cellStyle name="Normal 2 2 6 2 2 3" xfId="592"/>
    <cellStyle name="Normal 2 2 6 2 2 4" xfId="1237"/>
    <cellStyle name="Normal 2 2 6 2 3" xfId="307"/>
    <cellStyle name="Normal 2 2 6 2 3 2" xfId="682"/>
    <cellStyle name="Normal 2 2 6 2 3 3" xfId="1327"/>
    <cellStyle name="Normal 2 2 6 2 4" xfId="877"/>
    <cellStyle name="Normal 2 2 6 2 4 2" xfId="1522"/>
    <cellStyle name="Normal 2 2 6 2 5" xfId="967"/>
    <cellStyle name="Normal 2 2 6 2 5 2" xfId="1612"/>
    <cellStyle name="Normal 2 2 6 2 6" xfId="1057"/>
    <cellStyle name="Normal 2 2 6 2 6 2" xfId="1702"/>
    <cellStyle name="Normal 2 2 6 2 7" xfId="502"/>
    <cellStyle name="Normal 2 2 6 2 8" xfId="1147"/>
    <cellStyle name="Normal 2 2 6 3" xfId="172"/>
    <cellStyle name="Normal 2 2 6 3 2" xfId="309"/>
    <cellStyle name="Normal 2 2 6 3 2 2" xfId="684"/>
    <cellStyle name="Normal 2 2 6 3 2 3" xfId="1329"/>
    <cellStyle name="Normal 2 2 6 3 3" xfId="547"/>
    <cellStyle name="Normal 2 2 6 3 4" xfId="1192"/>
    <cellStyle name="Normal 2 2 6 4" xfId="306"/>
    <cellStyle name="Normal 2 2 6 4 2" xfId="681"/>
    <cellStyle name="Normal 2 2 6 4 3" xfId="1326"/>
    <cellStyle name="Normal 2 2 6 5" xfId="832"/>
    <cellStyle name="Normal 2 2 6 5 2" xfId="1477"/>
    <cellStyle name="Normal 2 2 6 6" xfId="922"/>
    <cellStyle name="Normal 2 2 6 6 2" xfId="1567"/>
    <cellStyle name="Normal 2 2 6 7" xfId="1012"/>
    <cellStyle name="Normal 2 2 6 7 2" xfId="1657"/>
    <cellStyle name="Normal 2 2 6 8" xfId="457"/>
    <cellStyle name="Normal 2 2 6 9" xfId="1102"/>
    <cellStyle name="Normal 2 2 7" xfId="82"/>
    <cellStyle name="Normal 2 2 7 2" xfId="130"/>
    <cellStyle name="Normal 2 2 7 2 2" xfId="222"/>
    <cellStyle name="Normal 2 2 7 2 2 2" xfId="312"/>
    <cellStyle name="Normal 2 2 7 2 2 2 2" xfId="687"/>
    <cellStyle name="Normal 2 2 7 2 2 2 3" xfId="1332"/>
    <cellStyle name="Normal 2 2 7 2 2 3" xfId="597"/>
    <cellStyle name="Normal 2 2 7 2 2 4" xfId="1242"/>
    <cellStyle name="Normal 2 2 7 2 3" xfId="311"/>
    <cellStyle name="Normal 2 2 7 2 3 2" xfId="686"/>
    <cellStyle name="Normal 2 2 7 2 3 3" xfId="1331"/>
    <cellStyle name="Normal 2 2 7 2 4" xfId="882"/>
    <cellStyle name="Normal 2 2 7 2 4 2" xfId="1527"/>
    <cellStyle name="Normal 2 2 7 2 5" xfId="972"/>
    <cellStyle name="Normal 2 2 7 2 5 2" xfId="1617"/>
    <cellStyle name="Normal 2 2 7 2 6" xfId="1062"/>
    <cellStyle name="Normal 2 2 7 2 6 2" xfId="1707"/>
    <cellStyle name="Normal 2 2 7 2 7" xfId="507"/>
    <cellStyle name="Normal 2 2 7 2 8" xfId="1152"/>
    <cellStyle name="Normal 2 2 7 3" xfId="177"/>
    <cellStyle name="Normal 2 2 7 3 2" xfId="313"/>
    <cellStyle name="Normal 2 2 7 3 2 2" xfId="688"/>
    <cellStyle name="Normal 2 2 7 3 2 3" xfId="1333"/>
    <cellStyle name="Normal 2 2 7 3 3" xfId="552"/>
    <cellStyle name="Normal 2 2 7 3 4" xfId="1197"/>
    <cellStyle name="Normal 2 2 7 4" xfId="310"/>
    <cellStyle name="Normal 2 2 7 4 2" xfId="685"/>
    <cellStyle name="Normal 2 2 7 4 3" xfId="1330"/>
    <cellStyle name="Normal 2 2 7 5" xfId="837"/>
    <cellStyle name="Normal 2 2 7 5 2" xfId="1482"/>
    <cellStyle name="Normal 2 2 7 6" xfId="927"/>
    <cellStyle name="Normal 2 2 7 6 2" xfId="1572"/>
    <cellStyle name="Normal 2 2 7 7" xfId="1017"/>
    <cellStyle name="Normal 2 2 7 7 2" xfId="1662"/>
    <cellStyle name="Normal 2 2 7 8" xfId="462"/>
    <cellStyle name="Normal 2 2 7 9" xfId="1107"/>
    <cellStyle name="Normal 2 2 8" xfId="86"/>
    <cellStyle name="Normal 2 2 8 2" xfId="134"/>
    <cellStyle name="Normal 2 2 8 2 2" xfId="226"/>
    <cellStyle name="Normal 2 2 8 2 2 2" xfId="316"/>
    <cellStyle name="Normal 2 2 8 2 2 2 2" xfId="691"/>
    <cellStyle name="Normal 2 2 8 2 2 2 3" xfId="1336"/>
    <cellStyle name="Normal 2 2 8 2 2 3" xfId="601"/>
    <cellStyle name="Normal 2 2 8 2 2 4" xfId="1246"/>
    <cellStyle name="Normal 2 2 8 2 3" xfId="315"/>
    <cellStyle name="Normal 2 2 8 2 3 2" xfId="690"/>
    <cellStyle name="Normal 2 2 8 2 3 3" xfId="1335"/>
    <cellStyle name="Normal 2 2 8 2 4" xfId="886"/>
    <cellStyle name="Normal 2 2 8 2 4 2" xfId="1531"/>
    <cellStyle name="Normal 2 2 8 2 5" xfId="976"/>
    <cellStyle name="Normal 2 2 8 2 5 2" xfId="1621"/>
    <cellStyle name="Normal 2 2 8 2 6" xfId="1066"/>
    <cellStyle name="Normal 2 2 8 2 6 2" xfId="1711"/>
    <cellStyle name="Normal 2 2 8 2 7" xfId="511"/>
    <cellStyle name="Normal 2 2 8 2 8" xfId="1156"/>
    <cellStyle name="Normal 2 2 8 3" xfId="181"/>
    <cellStyle name="Normal 2 2 8 3 2" xfId="317"/>
    <cellStyle name="Normal 2 2 8 3 2 2" xfId="692"/>
    <cellStyle name="Normal 2 2 8 3 2 3" xfId="1337"/>
    <cellStyle name="Normal 2 2 8 3 3" xfId="556"/>
    <cellStyle name="Normal 2 2 8 3 4" xfId="1201"/>
    <cellStyle name="Normal 2 2 8 4" xfId="314"/>
    <cellStyle name="Normal 2 2 8 4 2" xfId="689"/>
    <cellStyle name="Normal 2 2 8 4 3" xfId="1334"/>
    <cellStyle name="Normal 2 2 8 5" xfId="841"/>
    <cellStyle name="Normal 2 2 8 5 2" xfId="1486"/>
    <cellStyle name="Normal 2 2 8 6" xfId="931"/>
    <cellStyle name="Normal 2 2 8 6 2" xfId="1576"/>
    <cellStyle name="Normal 2 2 8 7" xfId="1021"/>
    <cellStyle name="Normal 2 2 8 7 2" xfId="1666"/>
    <cellStyle name="Normal 2 2 8 8" xfId="466"/>
    <cellStyle name="Normal 2 2 8 9" xfId="1111"/>
    <cellStyle name="Normal 2 2 9" xfId="90"/>
    <cellStyle name="Normal 2 2 9 2" xfId="138"/>
    <cellStyle name="Normal 2 2 9 2 2" xfId="230"/>
    <cellStyle name="Normal 2 2 9 2 2 2" xfId="320"/>
    <cellStyle name="Normal 2 2 9 2 2 2 2" xfId="695"/>
    <cellStyle name="Normal 2 2 9 2 2 2 3" xfId="1340"/>
    <cellStyle name="Normal 2 2 9 2 2 3" xfId="605"/>
    <cellStyle name="Normal 2 2 9 2 2 4" xfId="1250"/>
    <cellStyle name="Normal 2 2 9 2 3" xfId="319"/>
    <cellStyle name="Normal 2 2 9 2 3 2" xfId="694"/>
    <cellStyle name="Normal 2 2 9 2 3 3" xfId="1339"/>
    <cellStyle name="Normal 2 2 9 2 4" xfId="890"/>
    <cellStyle name="Normal 2 2 9 2 4 2" xfId="1535"/>
    <cellStyle name="Normal 2 2 9 2 5" xfId="980"/>
    <cellStyle name="Normal 2 2 9 2 5 2" xfId="1625"/>
    <cellStyle name="Normal 2 2 9 2 6" xfId="1070"/>
    <cellStyle name="Normal 2 2 9 2 6 2" xfId="1715"/>
    <cellStyle name="Normal 2 2 9 2 7" xfId="515"/>
    <cellStyle name="Normal 2 2 9 2 8" xfId="1160"/>
    <cellStyle name="Normal 2 2 9 3" xfId="185"/>
    <cellStyle name="Normal 2 2 9 3 2" xfId="321"/>
    <cellStyle name="Normal 2 2 9 3 2 2" xfId="696"/>
    <cellStyle name="Normal 2 2 9 3 2 3" xfId="1341"/>
    <cellStyle name="Normal 2 2 9 3 3" xfId="560"/>
    <cellStyle name="Normal 2 2 9 3 4" xfId="1205"/>
    <cellStyle name="Normal 2 2 9 4" xfId="318"/>
    <cellStyle name="Normal 2 2 9 4 2" xfId="693"/>
    <cellStyle name="Normal 2 2 9 4 3" xfId="1338"/>
    <cellStyle name="Normal 2 2 9 5" xfId="845"/>
    <cellStyle name="Normal 2 2 9 5 2" xfId="1490"/>
    <cellStyle name="Normal 2 2 9 6" xfId="935"/>
    <cellStyle name="Normal 2 2 9 6 2" xfId="1580"/>
    <cellStyle name="Normal 2 2 9 7" xfId="1025"/>
    <cellStyle name="Normal 2 2 9 7 2" xfId="1670"/>
    <cellStyle name="Normal 2 2 9 8" xfId="470"/>
    <cellStyle name="Normal 2 2 9 9" xfId="1115"/>
    <cellStyle name="Normal 2 3" xfId="29"/>
    <cellStyle name="Normal 3" xfId="30"/>
    <cellStyle name="Normal 3 2" xfId="31"/>
    <cellStyle name="Normal 4" xfId="32"/>
    <cellStyle name="Normal 4 10" xfId="98"/>
    <cellStyle name="Normal 4 10 2" xfId="192"/>
    <cellStyle name="Normal 4 10 2 2" xfId="324"/>
    <cellStyle name="Normal 4 10 2 2 2" xfId="699"/>
    <cellStyle name="Normal 4 10 2 2 3" xfId="1344"/>
    <cellStyle name="Normal 4 10 2 3" xfId="567"/>
    <cellStyle name="Normal 4 10 2 4" xfId="1212"/>
    <cellStyle name="Normal 4 10 3" xfId="323"/>
    <cellStyle name="Normal 4 10 3 2" xfId="698"/>
    <cellStyle name="Normal 4 10 3 3" xfId="1343"/>
    <cellStyle name="Normal 4 10 4" xfId="852"/>
    <cellStyle name="Normal 4 10 4 2" xfId="1497"/>
    <cellStyle name="Normal 4 10 5" xfId="942"/>
    <cellStyle name="Normal 4 10 5 2" xfId="1587"/>
    <cellStyle name="Normal 4 10 6" xfId="1032"/>
    <cellStyle name="Normal 4 10 6 2" xfId="1677"/>
    <cellStyle name="Normal 4 10 7" xfId="477"/>
    <cellStyle name="Normal 4 10 8" xfId="1122"/>
    <cellStyle name="Normal 4 11" xfId="147"/>
    <cellStyle name="Normal 4 11 2" xfId="325"/>
    <cellStyle name="Normal 4 11 2 2" xfId="700"/>
    <cellStyle name="Normal 4 11 2 3" xfId="1345"/>
    <cellStyle name="Normal 4 11 3" xfId="522"/>
    <cellStyle name="Normal 4 11 4" xfId="1167"/>
    <cellStyle name="Normal 4 12" xfId="322"/>
    <cellStyle name="Normal 4 12 2" xfId="697"/>
    <cellStyle name="Normal 4 12 3" xfId="1342"/>
    <cellStyle name="Normal 4 13" xfId="807"/>
    <cellStyle name="Normal 4 13 2" xfId="1452"/>
    <cellStyle name="Normal 4 14" xfId="897"/>
    <cellStyle name="Normal 4 14 2" xfId="1542"/>
    <cellStyle name="Normal 4 15" xfId="987"/>
    <cellStyle name="Normal 4 15 2" xfId="1632"/>
    <cellStyle name="Normal 4 16" xfId="432"/>
    <cellStyle name="Normal 4 17" xfId="1077"/>
    <cellStyle name="Normal 4 2" xfId="33"/>
    <cellStyle name="Normal 4 2 10" xfId="433"/>
    <cellStyle name="Normal 4 2 11" xfId="1078"/>
    <cellStyle name="Normal 4 2 2" xfId="66"/>
    <cellStyle name="Normal 4 2 2 2" xfId="115"/>
    <cellStyle name="Normal 4 2 2 2 2" xfId="209"/>
    <cellStyle name="Normal 4 2 2 2 2 2" xfId="329"/>
    <cellStyle name="Normal 4 2 2 2 2 2 2" xfId="704"/>
    <cellStyle name="Normal 4 2 2 2 2 2 3" xfId="1349"/>
    <cellStyle name="Normal 4 2 2 2 2 3" xfId="584"/>
    <cellStyle name="Normal 4 2 2 2 2 4" xfId="1229"/>
    <cellStyle name="Normal 4 2 2 2 3" xfId="328"/>
    <cellStyle name="Normal 4 2 2 2 3 2" xfId="703"/>
    <cellStyle name="Normal 4 2 2 2 3 3" xfId="1348"/>
    <cellStyle name="Normal 4 2 2 2 4" xfId="869"/>
    <cellStyle name="Normal 4 2 2 2 4 2" xfId="1514"/>
    <cellStyle name="Normal 4 2 2 2 5" xfId="959"/>
    <cellStyle name="Normal 4 2 2 2 5 2" xfId="1604"/>
    <cellStyle name="Normal 4 2 2 2 6" xfId="1049"/>
    <cellStyle name="Normal 4 2 2 2 6 2" xfId="1694"/>
    <cellStyle name="Normal 4 2 2 2 7" xfId="494"/>
    <cellStyle name="Normal 4 2 2 2 8" xfId="1139"/>
    <cellStyle name="Normal 4 2 2 3" xfId="164"/>
    <cellStyle name="Normal 4 2 2 3 2" xfId="330"/>
    <cellStyle name="Normal 4 2 2 3 2 2" xfId="705"/>
    <cellStyle name="Normal 4 2 2 3 2 3" xfId="1350"/>
    <cellStyle name="Normal 4 2 2 3 3" xfId="539"/>
    <cellStyle name="Normal 4 2 2 3 4" xfId="1184"/>
    <cellStyle name="Normal 4 2 2 4" xfId="327"/>
    <cellStyle name="Normal 4 2 2 4 2" xfId="702"/>
    <cellStyle name="Normal 4 2 2 4 3" xfId="1347"/>
    <cellStyle name="Normal 4 2 2 5" xfId="824"/>
    <cellStyle name="Normal 4 2 2 5 2" xfId="1469"/>
    <cellStyle name="Normal 4 2 2 6" xfId="914"/>
    <cellStyle name="Normal 4 2 2 6 2" xfId="1559"/>
    <cellStyle name="Normal 4 2 2 7" xfId="1004"/>
    <cellStyle name="Normal 4 2 2 7 2" xfId="1649"/>
    <cellStyle name="Normal 4 2 2 8" xfId="449"/>
    <cellStyle name="Normal 4 2 2 9" xfId="1094"/>
    <cellStyle name="Normal 4 2 3" xfId="59"/>
    <cellStyle name="Normal 4 2 3 2" xfId="108"/>
    <cellStyle name="Normal 4 2 3 2 2" xfId="202"/>
    <cellStyle name="Normal 4 2 3 2 2 2" xfId="333"/>
    <cellStyle name="Normal 4 2 3 2 2 2 2" xfId="708"/>
    <cellStyle name="Normal 4 2 3 2 2 2 3" xfId="1353"/>
    <cellStyle name="Normal 4 2 3 2 2 3" xfId="577"/>
    <cellStyle name="Normal 4 2 3 2 2 4" xfId="1222"/>
    <cellStyle name="Normal 4 2 3 2 3" xfId="332"/>
    <cellStyle name="Normal 4 2 3 2 3 2" xfId="707"/>
    <cellStyle name="Normal 4 2 3 2 3 3" xfId="1352"/>
    <cellStyle name="Normal 4 2 3 2 4" xfId="862"/>
    <cellStyle name="Normal 4 2 3 2 4 2" xfId="1507"/>
    <cellStyle name="Normal 4 2 3 2 5" xfId="952"/>
    <cellStyle name="Normal 4 2 3 2 5 2" xfId="1597"/>
    <cellStyle name="Normal 4 2 3 2 6" xfId="1042"/>
    <cellStyle name="Normal 4 2 3 2 6 2" xfId="1687"/>
    <cellStyle name="Normal 4 2 3 2 7" xfId="487"/>
    <cellStyle name="Normal 4 2 3 2 8" xfId="1132"/>
    <cellStyle name="Normal 4 2 3 3" xfId="157"/>
    <cellStyle name="Normal 4 2 3 3 2" xfId="334"/>
    <cellStyle name="Normal 4 2 3 3 2 2" xfId="709"/>
    <cellStyle name="Normal 4 2 3 3 2 3" xfId="1354"/>
    <cellStyle name="Normal 4 2 3 3 3" xfId="532"/>
    <cellStyle name="Normal 4 2 3 3 4" xfId="1177"/>
    <cellStyle name="Normal 4 2 3 4" xfId="331"/>
    <cellStyle name="Normal 4 2 3 4 2" xfId="706"/>
    <cellStyle name="Normal 4 2 3 4 3" xfId="1351"/>
    <cellStyle name="Normal 4 2 3 5" xfId="817"/>
    <cellStyle name="Normal 4 2 3 5 2" xfId="1462"/>
    <cellStyle name="Normal 4 2 3 6" xfId="907"/>
    <cellStyle name="Normal 4 2 3 6 2" xfId="1552"/>
    <cellStyle name="Normal 4 2 3 7" xfId="997"/>
    <cellStyle name="Normal 4 2 3 7 2" xfId="1642"/>
    <cellStyle name="Normal 4 2 3 8" xfId="442"/>
    <cellStyle name="Normal 4 2 3 9" xfId="1087"/>
    <cellStyle name="Normal 4 2 4" xfId="99"/>
    <cellStyle name="Normal 4 2 4 2" xfId="193"/>
    <cellStyle name="Normal 4 2 4 2 2" xfId="336"/>
    <cellStyle name="Normal 4 2 4 2 2 2" xfId="711"/>
    <cellStyle name="Normal 4 2 4 2 2 3" xfId="1356"/>
    <cellStyle name="Normal 4 2 4 2 3" xfId="568"/>
    <cellStyle name="Normal 4 2 4 2 4" xfId="1213"/>
    <cellStyle name="Normal 4 2 4 3" xfId="335"/>
    <cellStyle name="Normal 4 2 4 3 2" xfId="710"/>
    <cellStyle name="Normal 4 2 4 3 3" xfId="1355"/>
    <cellStyle name="Normal 4 2 4 4" xfId="853"/>
    <cellStyle name="Normal 4 2 4 4 2" xfId="1498"/>
    <cellStyle name="Normal 4 2 4 5" xfId="943"/>
    <cellStyle name="Normal 4 2 4 5 2" xfId="1588"/>
    <cellStyle name="Normal 4 2 4 6" xfId="1033"/>
    <cellStyle name="Normal 4 2 4 6 2" xfId="1678"/>
    <cellStyle name="Normal 4 2 4 7" xfId="478"/>
    <cellStyle name="Normal 4 2 4 8" xfId="1123"/>
    <cellStyle name="Normal 4 2 5" xfId="148"/>
    <cellStyle name="Normal 4 2 5 2" xfId="337"/>
    <cellStyle name="Normal 4 2 5 2 2" xfId="712"/>
    <cellStyle name="Normal 4 2 5 2 3" xfId="1357"/>
    <cellStyle name="Normal 4 2 5 3" xfId="523"/>
    <cellStyle name="Normal 4 2 5 4" xfId="1168"/>
    <cellStyle name="Normal 4 2 6" xfId="326"/>
    <cellStyle name="Normal 4 2 6 2" xfId="701"/>
    <cellStyle name="Normal 4 2 6 3" xfId="1346"/>
    <cellStyle name="Normal 4 2 7" xfId="808"/>
    <cellStyle name="Normal 4 2 7 2" xfId="1453"/>
    <cellStyle name="Normal 4 2 8" xfId="898"/>
    <cellStyle name="Normal 4 2 8 2" xfId="1543"/>
    <cellStyle name="Normal 4 2 9" xfId="988"/>
    <cellStyle name="Normal 4 2 9 2" xfId="1633"/>
    <cellStyle name="Normal 4 3" xfId="65"/>
    <cellStyle name="Normal 4 3 2" xfId="114"/>
    <cellStyle name="Normal 4 3 2 2" xfId="208"/>
    <cellStyle name="Normal 4 3 2 2 2" xfId="340"/>
    <cellStyle name="Normal 4 3 2 2 2 2" xfId="715"/>
    <cellStyle name="Normal 4 3 2 2 2 3" xfId="1360"/>
    <cellStyle name="Normal 4 3 2 2 3" xfId="583"/>
    <cellStyle name="Normal 4 3 2 2 4" xfId="1228"/>
    <cellStyle name="Normal 4 3 2 3" xfId="339"/>
    <cellStyle name="Normal 4 3 2 3 2" xfId="714"/>
    <cellStyle name="Normal 4 3 2 3 3" xfId="1359"/>
    <cellStyle name="Normal 4 3 2 4" xfId="868"/>
    <cellStyle name="Normal 4 3 2 4 2" xfId="1513"/>
    <cellStyle name="Normal 4 3 2 5" xfId="958"/>
    <cellStyle name="Normal 4 3 2 5 2" xfId="1603"/>
    <cellStyle name="Normal 4 3 2 6" xfId="1048"/>
    <cellStyle name="Normal 4 3 2 6 2" xfId="1693"/>
    <cellStyle name="Normal 4 3 2 7" xfId="493"/>
    <cellStyle name="Normal 4 3 2 8" xfId="1138"/>
    <cellStyle name="Normal 4 3 3" xfId="163"/>
    <cellStyle name="Normal 4 3 3 2" xfId="341"/>
    <cellStyle name="Normal 4 3 3 2 2" xfId="716"/>
    <cellStyle name="Normal 4 3 3 2 3" xfId="1361"/>
    <cellStyle name="Normal 4 3 3 3" xfId="538"/>
    <cellStyle name="Normal 4 3 3 4" xfId="1183"/>
    <cellStyle name="Normal 4 3 4" xfId="338"/>
    <cellStyle name="Normal 4 3 4 2" xfId="713"/>
    <cellStyle name="Normal 4 3 4 3" xfId="1358"/>
    <cellStyle name="Normal 4 3 5" xfId="823"/>
    <cellStyle name="Normal 4 3 5 2" xfId="1468"/>
    <cellStyle name="Normal 4 3 6" xfId="913"/>
    <cellStyle name="Normal 4 3 6 2" xfId="1558"/>
    <cellStyle name="Normal 4 3 7" xfId="1003"/>
    <cellStyle name="Normal 4 3 7 2" xfId="1648"/>
    <cellStyle name="Normal 4 3 8" xfId="448"/>
    <cellStyle name="Normal 4 3 9" xfId="1093"/>
    <cellStyle name="Normal 4 4" xfId="55"/>
    <cellStyle name="Normal 4 4 2" xfId="104"/>
    <cellStyle name="Normal 4 4 2 2" xfId="198"/>
    <cellStyle name="Normal 4 4 2 2 2" xfId="344"/>
    <cellStyle name="Normal 4 4 2 2 2 2" xfId="719"/>
    <cellStyle name="Normal 4 4 2 2 2 3" xfId="1364"/>
    <cellStyle name="Normal 4 4 2 2 3" xfId="573"/>
    <cellStyle name="Normal 4 4 2 2 4" xfId="1218"/>
    <cellStyle name="Normal 4 4 2 3" xfId="343"/>
    <cellStyle name="Normal 4 4 2 3 2" xfId="718"/>
    <cellStyle name="Normal 4 4 2 3 3" xfId="1363"/>
    <cellStyle name="Normal 4 4 2 4" xfId="858"/>
    <cellStyle name="Normal 4 4 2 4 2" xfId="1503"/>
    <cellStyle name="Normal 4 4 2 5" xfId="948"/>
    <cellStyle name="Normal 4 4 2 5 2" xfId="1593"/>
    <cellStyle name="Normal 4 4 2 6" xfId="1038"/>
    <cellStyle name="Normal 4 4 2 6 2" xfId="1683"/>
    <cellStyle name="Normal 4 4 2 7" xfId="483"/>
    <cellStyle name="Normal 4 4 2 8" xfId="1128"/>
    <cellStyle name="Normal 4 4 3" xfId="153"/>
    <cellStyle name="Normal 4 4 3 2" xfId="345"/>
    <cellStyle name="Normal 4 4 3 2 2" xfId="720"/>
    <cellStyle name="Normal 4 4 3 2 3" xfId="1365"/>
    <cellStyle name="Normal 4 4 3 3" xfId="528"/>
    <cellStyle name="Normal 4 4 3 4" xfId="1173"/>
    <cellStyle name="Normal 4 4 4" xfId="342"/>
    <cellStyle name="Normal 4 4 4 2" xfId="717"/>
    <cellStyle name="Normal 4 4 4 3" xfId="1362"/>
    <cellStyle name="Normal 4 4 5" xfId="813"/>
    <cellStyle name="Normal 4 4 5 2" xfId="1458"/>
    <cellStyle name="Normal 4 4 6" xfId="903"/>
    <cellStyle name="Normal 4 4 6 2" xfId="1548"/>
    <cellStyle name="Normal 4 4 7" xfId="993"/>
    <cellStyle name="Normal 4 4 7 2" xfId="1638"/>
    <cellStyle name="Normal 4 4 8" xfId="438"/>
    <cellStyle name="Normal 4 4 9" xfId="1083"/>
    <cellStyle name="Normal 4 5" xfId="73"/>
    <cellStyle name="Normal 4 5 2" xfId="121"/>
    <cellStyle name="Normal 4 5 2 2" xfId="214"/>
    <cellStyle name="Normal 4 5 2 2 2" xfId="348"/>
    <cellStyle name="Normal 4 5 2 2 2 2" xfId="723"/>
    <cellStyle name="Normal 4 5 2 2 2 3" xfId="1368"/>
    <cellStyle name="Normal 4 5 2 2 3" xfId="589"/>
    <cellStyle name="Normal 4 5 2 2 4" xfId="1234"/>
    <cellStyle name="Normal 4 5 2 3" xfId="347"/>
    <cellStyle name="Normal 4 5 2 3 2" xfId="722"/>
    <cellStyle name="Normal 4 5 2 3 3" xfId="1367"/>
    <cellStyle name="Normal 4 5 2 4" xfId="874"/>
    <cellStyle name="Normal 4 5 2 4 2" xfId="1519"/>
    <cellStyle name="Normal 4 5 2 5" xfId="964"/>
    <cellStyle name="Normal 4 5 2 5 2" xfId="1609"/>
    <cellStyle name="Normal 4 5 2 6" xfId="1054"/>
    <cellStyle name="Normal 4 5 2 6 2" xfId="1699"/>
    <cellStyle name="Normal 4 5 2 7" xfId="499"/>
    <cellStyle name="Normal 4 5 2 8" xfId="1144"/>
    <cellStyle name="Normal 4 5 3" xfId="169"/>
    <cellStyle name="Normal 4 5 3 2" xfId="349"/>
    <cellStyle name="Normal 4 5 3 2 2" xfId="724"/>
    <cellStyle name="Normal 4 5 3 2 3" xfId="1369"/>
    <cellStyle name="Normal 4 5 3 3" xfId="544"/>
    <cellStyle name="Normal 4 5 3 4" xfId="1189"/>
    <cellStyle name="Normal 4 5 4" xfId="346"/>
    <cellStyle name="Normal 4 5 4 2" xfId="721"/>
    <cellStyle name="Normal 4 5 4 3" xfId="1366"/>
    <cellStyle name="Normal 4 5 5" xfId="829"/>
    <cellStyle name="Normal 4 5 5 2" xfId="1474"/>
    <cellStyle name="Normal 4 5 6" xfId="919"/>
    <cellStyle name="Normal 4 5 6 2" xfId="1564"/>
    <cellStyle name="Normal 4 5 7" xfId="1009"/>
    <cellStyle name="Normal 4 5 7 2" xfId="1654"/>
    <cellStyle name="Normal 4 5 8" xfId="454"/>
    <cellStyle name="Normal 4 5 9" xfId="1099"/>
    <cellStyle name="Normal 4 6" xfId="78"/>
    <cellStyle name="Normal 4 6 2" xfId="126"/>
    <cellStyle name="Normal 4 6 2 2" xfId="218"/>
    <cellStyle name="Normal 4 6 2 2 2" xfId="352"/>
    <cellStyle name="Normal 4 6 2 2 2 2" xfId="727"/>
    <cellStyle name="Normal 4 6 2 2 2 3" xfId="1372"/>
    <cellStyle name="Normal 4 6 2 2 3" xfId="593"/>
    <cellStyle name="Normal 4 6 2 2 4" xfId="1238"/>
    <cellStyle name="Normal 4 6 2 3" xfId="351"/>
    <cellStyle name="Normal 4 6 2 3 2" xfId="726"/>
    <cellStyle name="Normal 4 6 2 3 3" xfId="1371"/>
    <cellStyle name="Normal 4 6 2 4" xfId="878"/>
    <cellStyle name="Normal 4 6 2 4 2" xfId="1523"/>
    <cellStyle name="Normal 4 6 2 5" xfId="968"/>
    <cellStyle name="Normal 4 6 2 5 2" xfId="1613"/>
    <cellStyle name="Normal 4 6 2 6" xfId="1058"/>
    <cellStyle name="Normal 4 6 2 6 2" xfId="1703"/>
    <cellStyle name="Normal 4 6 2 7" xfId="503"/>
    <cellStyle name="Normal 4 6 2 8" xfId="1148"/>
    <cellStyle name="Normal 4 6 3" xfId="173"/>
    <cellStyle name="Normal 4 6 3 2" xfId="353"/>
    <cellStyle name="Normal 4 6 3 2 2" xfId="728"/>
    <cellStyle name="Normal 4 6 3 2 3" xfId="1373"/>
    <cellStyle name="Normal 4 6 3 3" xfId="548"/>
    <cellStyle name="Normal 4 6 3 4" xfId="1193"/>
    <cellStyle name="Normal 4 6 4" xfId="350"/>
    <cellStyle name="Normal 4 6 4 2" xfId="725"/>
    <cellStyle name="Normal 4 6 4 3" xfId="1370"/>
    <cellStyle name="Normal 4 6 5" xfId="833"/>
    <cellStyle name="Normal 4 6 5 2" xfId="1478"/>
    <cellStyle name="Normal 4 6 6" xfId="923"/>
    <cellStyle name="Normal 4 6 6 2" xfId="1568"/>
    <cellStyle name="Normal 4 6 7" xfId="1013"/>
    <cellStyle name="Normal 4 6 7 2" xfId="1658"/>
    <cellStyle name="Normal 4 6 8" xfId="458"/>
    <cellStyle name="Normal 4 6 9" xfId="1103"/>
    <cellStyle name="Normal 4 7" xfId="83"/>
    <cellStyle name="Normal 4 7 2" xfId="131"/>
    <cellStyle name="Normal 4 7 2 2" xfId="223"/>
    <cellStyle name="Normal 4 7 2 2 2" xfId="356"/>
    <cellStyle name="Normal 4 7 2 2 2 2" xfId="731"/>
    <cellStyle name="Normal 4 7 2 2 2 3" xfId="1376"/>
    <cellStyle name="Normal 4 7 2 2 3" xfId="598"/>
    <cellStyle name="Normal 4 7 2 2 4" xfId="1243"/>
    <cellStyle name="Normal 4 7 2 3" xfId="355"/>
    <cellStyle name="Normal 4 7 2 3 2" xfId="730"/>
    <cellStyle name="Normal 4 7 2 3 3" xfId="1375"/>
    <cellStyle name="Normal 4 7 2 4" xfId="883"/>
    <cellStyle name="Normal 4 7 2 4 2" xfId="1528"/>
    <cellStyle name="Normal 4 7 2 5" xfId="973"/>
    <cellStyle name="Normal 4 7 2 5 2" xfId="1618"/>
    <cellStyle name="Normal 4 7 2 6" xfId="1063"/>
    <cellStyle name="Normal 4 7 2 6 2" xfId="1708"/>
    <cellStyle name="Normal 4 7 2 7" xfId="508"/>
    <cellStyle name="Normal 4 7 2 8" xfId="1153"/>
    <cellStyle name="Normal 4 7 3" xfId="178"/>
    <cellStyle name="Normal 4 7 3 2" xfId="357"/>
    <cellStyle name="Normal 4 7 3 2 2" xfId="732"/>
    <cellStyle name="Normal 4 7 3 2 3" xfId="1377"/>
    <cellStyle name="Normal 4 7 3 3" xfId="553"/>
    <cellStyle name="Normal 4 7 3 4" xfId="1198"/>
    <cellStyle name="Normal 4 7 4" xfId="354"/>
    <cellStyle name="Normal 4 7 4 2" xfId="729"/>
    <cellStyle name="Normal 4 7 4 3" xfId="1374"/>
    <cellStyle name="Normal 4 7 5" xfId="838"/>
    <cellStyle name="Normal 4 7 5 2" xfId="1483"/>
    <cellStyle name="Normal 4 7 6" xfId="928"/>
    <cellStyle name="Normal 4 7 6 2" xfId="1573"/>
    <cellStyle name="Normal 4 7 7" xfId="1018"/>
    <cellStyle name="Normal 4 7 7 2" xfId="1663"/>
    <cellStyle name="Normal 4 7 8" xfId="463"/>
    <cellStyle name="Normal 4 7 9" xfId="1108"/>
    <cellStyle name="Normal 4 8" xfId="87"/>
    <cellStyle name="Normal 4 8 2" xfId="135"/>
    <cellStyle name="Normal 4 8 2 2" xfId="227"/>
    <cellStyle name="Normal 4 8 2 2 2" xfId="360"/>
    <cellStyle name="Normal 4 8 2 2 2 2" xfId="735"/>
    <cellStyle name="Normal 4 8 2 2 2 3" xfId="1380"/>
    <cellStyle name="Normal 4 8 2 2 3" xfId="602"/>
    <cellStyle name="Normal 4 8 2 2 4" xfId="1247"/>
    <cellStyle name="Normal 4 8 2 3" xfId="359"/>
    <cellStyle name="Normal 4 8 2 3 2" xfId="734"/>
    <cellStyle name="Normal 4 8 2 3 3" xfId="1379"/>
    <cellStyle name="Normal 4 8 2 4" xfId="887"/>
    <cellStyle name="Normal 4 8 2 4 2" xfId="1532"/>
    <cellStyle name="Normal 4 8 2 5" xfId="977"/>
    <cellStyle name="Normal 4 8 2 5 2" xfId="1622"/>
    <cellStyle name="Normal 4 8 2 6" xfId="1067"/>
    <cellStyle name="Normal 4 8 2 6 2" xfId="1712"/>
    <cellStyle name="Normal 4 8 2 7" xfId="512"/>
    <cellStyle name="Normal 4 8 2 8" xfId="1157"/>
    <cellStyle name="Normal 4 8 3" xfId="182"/>
    <cellStyle name="Normal 4 8 3 2" xfId="361"/>
    <cellStyle name="Normal 4 8 3 2 2" xfId="736"/>
    <cellStyle name="Normal 4 8 3 2 3" xfId="1381"/>
    <cellStyle name="Normal 4 8 3 3" xfId="557"/>
    <cellStyle name="Normal 4 8 3 4" xfId="1202"/>
    <cellStyle name="Normal 4 8 4" xfId="358"/>
    <cellStyle name="Normal 4 8 4 2" xfId="733"/>
    <cellStyle name="Normal 4 8 4 3" xfId="1378"/>
    <cellStyle name="Normal 4 8 5" xfId="842"/>
    <cellStyle name="Normal 4 8 5 2" xfId="1487"/>
    <cellStyle name="Normal 4 8 6" xfId="932"/>
    <cellStyle name="Normal 4 8 6 2" xfId="1577"/>
    <cellStyle name="Normal 4 8 7" xfId="1022"/>
    <cellStyle name="Normal 4 8 7 2" xfId="1667"/>
    <cellStyle name="Normal 4 8 8" xfId="467"/>
    <cellStyle name="Normal 4 8 9" xfId="1112"/>
    <cellStyle name="Normal 4 9" xfId="91"/>
    <cellStyle name="Normal 4 9 2" xfId="139"/>
    <cellStyle name="Normal 4 9 2 2" xfId="231"/>
    <cellStyle name="Normal 4 9 2 2 2" xfId="364"/>
    <cellStyle name="Normal 4 9 2 2 2 2" xfId="739"/>
    <cellStyle name="Normal 4 9 2 2 2 3" xfId="1384"/>
    <cellStyle name="Normal 4 9 2 2 3" xfId="606"/>
    <cellStyle name="Normal 4 9 2 2 4" xfId="1251"/>
    <cellStyle name="Normal 4 9 2 3" xfId="363"/>
    <cellStyle name="Normal 4 9 2 3 2" xfId="738"/>
    <cellStyle name="Normal 4 9 2 3 3" xfId="1383"/>
    <cellStyle name="Normal 4 9 2 4" xfId="891"/>
    <cellStyle name="Normal 4 9 2 4 2" xfId="1536"/>
    <cellStyle name="Normal 4 9 2 5" xfId="981"/>
    <cellStyle name="Normal 4 9 2 5 2" xfId="1626"/>
    <cellStyle name="Normal 4 9 2 6" xfId="1071"/>
    <cellStyle name="Normal 4 9 2 6 2" xfId="1716"/>
    <cellStyle name="Normal 4 9 2 7" xfId="516"/>
    <cellStyle name="Normal 4 9 2 8" xfId="1161"/>
    <cellStyle name="Normal 4 9 3" xfId="186"/>
    <cellStyle name="Normal 4 9 3 2" xfId="365"/>
    <cellStyle name="Normal 4 9 3 2 2" xfId="740"/>
    <cellStyle name="Normal 4 9 3 2 3" xfId="1385"/>
    <cellStyle name="Normal 4 9 3 3" xfId="561"/>
    <cellStyle name="Normal 4 9 3 4" xfId="1206"/>
    <cellStyle name="Normal 4 9 4" xfId="362"/>
    <cellStyle name="Normal 4 9 4 2" xfId="737"/>
    <cellStyle name="Normal 4 9 4 3" xfId="1382"/>
    <cellStyle name="Normal 4 9 5" xfId="846"/>
    <cellStyle name="Normal 4 9 5 2" xfId="1491"/>
    <cellStyle name="Normal 4 9 6" xfId="936"/>
    <cellStyle name="Normal 4 9 6 2" xfId="1581"/>
    <cellStyle name="Normal 4 9 7" xfId="1026"/>
    <cellStyle name="Normal 4 9 7 2" xfId="1671"/>
    <cellStyle name="Normal 4 9 8" xfId="471"/>
    <cellStyle name="Normal 4 9 9" xfId="1116"/>
    <cellStyle name="Normal 5" xfId="34"/>
    <cellStyle name="Normal 5 2" xfId="35"/>
    <cellStyle name="Normal 6" xfId="36"/>
    <cellStyle name="Normal 6 2" xfId="37"/>
    <cellStyle name="Normal 7" xfId="4"/>
    <cellStyle name="Normal 8" xfId="80"/>
    <cellStyle name="Normal 8 2" xfId="128"/>
    <cellStyle name="Normal 8 2 2" xfId="220"/>
    <cellStyle name="Normal 8 2 2 2" xfId="368"/>
    <cellStyle name="Normal 8 2 2 2 2" xfId="743"/>
    <cellStyle name="Normal 8 2 2 2 3" xfId="1388"/>
    <cellStyle name="Normal 8 2 2 3" xfId="595"/>
    <cellStyle name="Normal 8 2 2 4" xfId="1240"/>
    <cellStyle name="Normal 8 2 3" xfId="367"/>
    <cellStyle name="Normal 8 2 3 2" xfId="742"/>
    <cellStyle name="Normal 8 2 3 3" xfId="1387"/>
    <cellStyle name="Normal 8 2 4" xfId="880"/>
    <cellStyle name="Normal 8 2 4 2" xfId="1525"/>
    <cellStyle name="Normal 8 2 5" xfId="970"/>
    <cellStyle name="Normal 8 2 5 2" xfId="1615"/>
    <cellStyle name="Normal 8 2 6" xfId="1060"/>
    <cellStyle name="Normal 8 2 6 2" xfId="1705"/>
    <cellStyle name="Normal 8 2 7" xfId="505"/>
    <cellStyle name="Normal 8 2 8" xfId="1150"/>
    <cellStyle name="Normal 8 3" xfId="175"/>
    <cellStyle name="Normal 8 3 2" xfId="369"/>
    <cellStyle name="Normal 8 3 2 2" xfId="744"/>
    <cellStyle name="Normal 8 3 2 3" xfId="1389"/>
    <cellStyle name="Normal 8 3 3" xfId="550"/>
    <cellStyle name="Normal 8 3 4" xfId="1195"/>
    <cellStyle name="Normal 8 4" xfId="366"/>
    <cellStyle name="Normal 8 4 2" xfId="741"/>
    <cellStyle name="Normal 8 4 3" xfId="1386"/>
    <cellStyle name="Normal 8 5" xfId="835"/>
    <cellStyle name="Normal 8 5 2" xfId="1480"/>
    <cellStyle name="Normal 8 6" xfId="925"/>
    <cellStyle name="Normal 8 6 2" xfId="1570"/>
    <cellStyle name="Normal 8 7" xfId="1015"/>
    <cellStyle name="Normal 8 7 2" xfId="1660"/>
    <cellStyle name="Normal 8 8" xfId="460"/>
    <cellStyle name="Normal 8 9" xfId="1105"/>
    <cellStyle name="Normal 9" xfId="233"/>
    <cellStyle name="Normal 9 2" xfId="370"/>
    <cellStyle name="Normal 9 2 2" xfId="745"/>
    <cellStyle name="Normal 9 2 3" xfId="1390"/>
    <cellStyle name="Normal 9 3" xfId="608"/>
    <cellStyle name="Normal 9 4" xfId="1253"/>
    <cellStyle name="Normal_Sheet1" xfId="141"/>
    <cellStyle name="Normal_Sheet4" xfId="142"/>
    <cellStyle name="Normal_Table 4.2" xfId="69"/>
    <cellStyle name="Percent" xfId="2" builtinId="5"/>
    <cellStyle name="Percent 2" xfId="3"/>
    <cellStyle name="Percent 2 2" xfId="38"/>
    <cellStyle name="Percent 3" xfId="39"/>
    <cellStyle name="Percent 3 2" xfId="40"/>
    <cellStyle name="Percent 3 2 2" xfId="41"/>
    <cellStyle name="Percent 3 3" xfId="42"/>
    <cellStyle name="Percent 3 3 2" xfId="43"/>
    <cellStyle name="Percent 3 4" xfId="44"/>
    <cellStyle name="Percent 4" xfId="45"/>
    <cellStyle name="Percent 4 2" xfId="46"/>
    <cellStyle name="Percent 5" xfId="47"/>
    <cellStyle name="Percent 5 2" xfId="48"/>
    <cellStyle name="Percent 6" xfId="49"/>
    <cellStyle name="Percent 6 2" xfId="50"/>
    <cellStyle name="Percent 7" xfId="51"/>
    <cellStyle name="Percent 7 10" xfId="100"/>
    <cellStyle name="Percent 7 10 2" xfId="194"/>
    <cellStyle name="Percent 7 10 2 2" xfId="373"/>
    <cellStyle name="Percent 7 10 2 2 2" xfId="748"/>
    <cellStyle name="Percent 7 10 2 2 3" xfId="1393"/>
    <cellStyle name="Percent 7 10 2 3" xfId="569"/>
    <cellStyle name="Percent 7 10 2 4" xfId="1214"/>
    <cellStyle name="Percent 7 10 3" xfId="372"/>
    <cellStyle name="Percent 7 10 3 2" xfId="747"/>
    <cellStyle name="Percent 7 10 3 3" xfId="1392"/>
    <cellStyle name="Percent 7 10 4" xfId="854"/>
    <cellStyle name="Percent 7 10 4 2" xfId="1499"/>
    <cellStyle name="Percent 7 10 5" xfId="944"/>
    <cellStyle name="Percent 7 10 5 2" xfId="1589"/>
    <cellStyle name="Percent 7 10 6" xfId="1034"/>
    <cellStyle name="Percent 7 10 6 2" xfId="1679"/>
    <cellStyle name="Percent 7 10 7" xfId="479"/>
    <cellStyle name="Percent 7 10 8" xfId="1124"/>
    <cellStyle name="Percent 7 11" xfId="149"/>
    <cellStyle name="Percent 7 11 2" xfId="374"/>
    <cellStyle name="Percent 7 11 2 2" xfId="749"/>
    <cellStyle name="Percent 7 11 2 3" xfId="1394"/>
    <cellStyle name="Percent 7 11 3" xfId="524"/>
    <cellStyle name="Percent 7 11 4" xfId="1169"/>
    <cellStyle name="Percent 7 12" xfId="371"/>
    <cellStyle name="Percent 7 12 2" xfId="746"/>
    <cellStyle name="Percent 7 12 3" xfId="1391"/>
    <cellStyle name="Percent 7 13" xfId="809"/>
    <cellStyle name="Percent 7 13 2" xfId="1454"/>
    <cellStyle name="Percent 7 14" xfId="899"/>
    <cellStyle name="Percent 7 14 2" xfId="1544"/>
    <cellStyle name="Percent 7 15" xfId="989"/>
    <cellStyle name="Percent 7 15 2" xfId="1634"/>
    <cellStyle name="Percent 7 16" xfId="434"/>
    <cellStyle name="Percent 7 17" xfId="1079"/>
    <cellStyle name="Percent 7 2" xfId="52"/>
    <cellStyle name="Percent 7 2 10" xfId="435"/>
    <cellStyle name="Percent 7 2 11" xfId="1080"/>
    <cellStyle name="Percent 7 2 2" xfId="68"/>
    <cellStyle name="Percent 7 2 2 2" xfId="117"/>
    <cellStyle name="Percent 7 2 2 2 2" xfId="211"/>
    <cellStyle name="Percent 7 2 2 2 2 2" xfId="378"/>
    <cellStyle name="Percent 7 2 2 2 2 2 2" xfId="753"/>
    <cellStyle name="Percent 7 2 2 2 2 2 3" xfId="1398"/>
    <cellStyle name="Percent 7 2 2 2 2 3" xfId="586"/>
    <cellStyle name="Percent 7 2 2 2 2 4" xfId="1231"/>
    <cellStyle name="Percent 7 2 2 2 3" xfId="377"/>
    <cellStyle name="Percent 7 2 2 2 3 2" xfId="752"/>
    <cellStyle name="Percent 7 2 2 2 3 3" xfId="1397"/>
    <cellStyle name="Percent 7 2 2 2 4" xfId="871"/>
    <cellStyle name="Percent 7 2 2 2 4 2" xfId="1516"/>
    <cellStyle name="Percent 7 2 2 2 5" xfId="961"/>
    <cellStyle name="Percent 7 2 2 2 5 2" xfId="1606"/>
    <cellStyle name="Percent 7 2 2 2 6" xfId="1051"/>
    <cellStyle name="Percent 7 2 2 2 6 2" xfId="1696"/>
    <cellStyle name="Percent 7 2 2 2 7" xfId="496"/>
    <cellStyle name="Percent 7 2 2 2 8" xfId="1141"/>
    <cellStyle name="Percent 7 2 2 3" xfId="166"/>
    <cellStyle name="Percent 7 2 2 3 2" xfId="379"/>
    <cellStyle name="Percent 7 2 2 3 2 2" xfId="754"/>
    <cellStyle name="Percent 7 2 2 3 2 3" xfId="1399"/>
    <cellStyle name="Percent 7 2 2 3 3" xfId="541"/>
    <cellStyle name="Percent 7 2 2 3 4" xfId="1186"/>
    <cellStyle name="Percent 7 2 2 4" xfId="376"/>
    <cellStyle name="Percent 7 2 2 4 2" xfId="751"/>
    <cellStyle name="Percent 7 2 2 4 3" xfId="1396"/>
    <cellStyle name="Percent 7 2 2 5" xfId="826"/>
    <cellStyle name="Percent 7 2 2 5 2" xfId="1471"/>
    <cellStyle name="Percent 7 2 2 6" xfId="916"/>
    <cellStyle name="Percent 7 2 2 6 2" xfId="1561"/>
    <cellStyle name="Percent 7 2 2 7" xfId="1006"/>
    <cellStyle name="Percent 7 2 2 7 2" xfId="1651"/>
    <cellStyle name="Percent 7 2 2 8" xfId="451"/>
    <cellStyle name="Percent 7 2 2 9" xfId="1096"/>
    <cellStyle name="Percent 7 2 3" xfId="60"/>
    <cellStyle name="Percent 7 2 3 2" xfId="109"/>
    <cellStyle name="Percent 7 2 3 2 2" xfId="203"/>
    <cellStyle name="Percent 7 2 3 2 2 2" xfId="382"/>
    <cellStyle name="Percent 7 2 3 2 2 2 2" xfId="757"/>
    <cellStyle name="Percent 7 2 3 2 2 2 3" xfId="1402"/>
    <cellStyle name="Percent 7 2 3 2 2 3" xfId="578"/>
    <cellStyle name="Percent 7 2 3 2 2 4" xfId="1223"/>
    <cellStyle name="Percent 7 2 3 2 3" xfId="381"/>
    <cellStyle name="Percent 7 2 3 2 3 2" xfId="756"/>
    <cellStyle name="Percent 7 2 3 2 3 3" xfId="1401"/>
    <cellStyle name="Percent 7 2 3 2 4" xfId="863"/>
    <cellStyle name="Percent 7 2 3 2 4 2" xfId="1508"/>
    <cellStyle name="Percent 7 2 3 2 5" xfId="953"/>
    <cellStyle name="Percent 7 2 3 2 5 2" xfId="1598"/>
    <cellStyle name="Percent 7 2 3 2 6" xfId="1043"/>
    <cellStyle name="Percent 7 2 3 2 6 2" xfId="1688"/>
    <cellStyle name="Percent 7 2 3 2 7" xfId="488"/>
    <cellStyle name="Percent 7 2 3 2 8" xfId="1133"/>
    <cellStyle name="Percent 7 2 3 3" xfId="158"/>
    <cellStyle name="Percent 7 2 3 3 2" xfId="383"/>
    <cellStyle name="Percent 7 2 3 3 2 2" xfId="758"/>
    <cellStyle name="Percent 7 2 3 3 2 3" xfId="1403"/>
    <cellStyle name="Percent 7 2 3 3 3" xfId="533"/>
    <cellStyle name="Percent 7 2 3 3 4" xfId="1178"/>
    <cellStyle name="Percent 7 2 3 4" xfId="380"/>
    <cellStyle name="Percent 7 2 3 4 2" xfId="755"/>
    <cellStyle name="Percent 7 2 3 4 3" xfId="1400"/>
    <cellStyle name="Percent 7 2 3 5" xfId="818"/>
    <cellStyle name="Percent 7 2 3 5 2" xfId="1463"/>
    <cellStyle name="Percent 7 2 3 6" xfId="908"/>
    <cellStyle name="Percent 7 2 3 6 2" xfId="1553"/>
    <cellStyle name="Percent 7 2 3 7" xfId="998"/>
    <cellStyle name="Percent 7 2 3 7 2" xfId="1643"/>
    <cellStyle name="Percent 7 2 3 8" xfId="443"/>
    <cellStyle name="Percent 7 2 3 9" xfId="1088"/>
    <cellStyle name="Percent 7 2 4" xfId="101"/>
    <cellStyle name="Percent 7 2 4 2" xfId="195"/>
    <cellStyle name="Percent 7 2 4 2 2" xfId="385"/>
    <cellStyle name="Percent 7 2 4 2 2 2" xfId="760"/>
    <cellStyle name="Percent 7 2 4 2 2 3" xfId="1405"/>
    <cellStyle name="Percent 7 2 4 2 3" xfId="570"/>
    <cellStyle name="Percent 7 2 4 2 4" xfId="1215"/>
    <cellStyle name="Percent 7 2 4 3" xfId="384"/>
    <cellStyle name="Percent 7 2 4 3 2" xfId="759"/>
    <cellStyle name="Percent 7 2 4 3 3" xfId="1404"/>
    <cellStyle name="Percent 7 2 4 4" xfId="855"/>
    <cellStyle name="Percent 7 2 4 4 2" xfId="1500"/>
    <cellStyle name="Percent 7 2 4 5" xfId="945"/>
    <cellStyle name="Percent 7 2 4 5 2" xfId="1590"/>
    <cellStyle name="Percent 7 2 4 6" xfId="1035"/>
    <cellStyle name="Percent 7 2 4 6 2" xfId="1680"/>
    <cellStyle name="Percent 7 2 4 7" xfId="480"/>
    <cellStyle name="Percent 7 2 4 8" xfId="1125"/>
    <cellStyle name="Percent 7 2 5" xfId="150"/>
    <cellStyle name="Percent 7 2 5 2" xfId="386"/>
    <cellStyle name="Percent 7 2 5 2 2" xfId="761"/>
    <cellStyle name="Percent 7 2 5 2 3" xfId="1406"/>
    <cellStyle name="Percent 7 2 5 3" xfId="525"/>
    <cellStyle name="Percent 7 2 5 4" xfId="1170"/>
    <cellStyle name="Percent 7 2 6" xfId="375"/>
    <cellStyle name="Percent 7 2 6 2" xfId="750"/>
    <cellStyle name="Percent 7 2 6 3" xfId="1395"/>
    <cellStyle name="Percent 7 2 7" xfId="810"/>
    <cellStyle name="Percent 7 2 7 2" xfId="1455"/>
    <cellStyle name="Percent 7 2 8" xfId="900"/>
    <cellStyle name="Percent 7 2 8 2" xfId="1545"/>
    <cellStyle name="Percent 7 2 9" xfId="990"/>
    <cellStyle name="Percent 7 2 9 2" xfId="1635"/>
    <cellStyle name="Percent 7 3" xfId="67"/>
    <cellStyle name="Percent 7 3 2" xfId="116"/>
    <cellStyle name="Percent 7 3 2 2" xfId="210"/>
    <cellStyle name="Percent 7 3 2 2 2" xfId="389"/>
    <cellStyle name="Percent 7 3 2 2 2 2" xfId="764"/>
    <cellStyle name="Percent 7 3 2 2 2 3" xfId="1409"/>
    <cellStyle name="Percent 7 3 2 2 3" xfId="585"/>
    <cellStyle name="Percent 7 3 2 2 4" xfId="1230"/>
    <cellStyle name="Percent 7 3 2 3" xfId="388"/>
    <cellStyle name="Percent 7 3 2 3 2" xfId="763"/>
    <cellStyle name="Percent 7 3 2 3 3" xfId="1408"/>
    <cellStyle name="Percent 7 3 2 4" xfId="870"/>
    <cellStyle name="Percent 7 3 2 4 2" xfId="1515"/>
    <cellStyle name="Percent 7 3 2 5" xfId="960"/>
    <cellStyle name="Percent 7 3 2 5 2" xfId="1605"/>
    <cellStyle name="Percent 7 3 2 6" xfId="1050"/>
    <cellStyle name="Percent 7 3 2 6 2" xfId="1695"/>
    <cellStyle name="Percent 7 3 2 7" xfId="495"/>
    <cellStyle name="Percent 7 3 2 8" xfId="1140"/>
    <cellStyle name="Percent 7 3 3" xfId="165"/>
    <cellStyle name="Percent 7 3 3 2" xfId="390"/>
    <cellStyle name="Percent 7 3 3 2 2" xfId="765"/>
    <cellStyle name="Percent 7 3 3 2 3" xfId="1410"/>
    <cellStyle name="Percent 7 3 3 3" xfId="540"/>
    <cellStyle name="Percent 7 3 3 4" xfId="1185"/>
    <cellStyle name="Percent 7 3 4" xfId="387"/>
    <cellStyle name="Percent 7 3 4 2" xfId="762"/>
    <cellStyle name="Percent 7 3 4 3" xfId="1407"/>
    <cellStyle name="Percent 7 3 5" xfId="825"/>
    <cellStyle name="Percent 7 3 5 2" xfId="1470"/>
    <cellStyle name="Percent 7 3 6" xfId="915"/>
    <cellStyle name="Percent 7 3 6 2" xfId="1560"/>
    <cellStyle name="Percent 7 3 7" xfId="1005"/>
    <cellStyle name="Percent 7 3 7 2" xfId="1650"/>
    <cellStyle name="Percent 7 3 8" xfId="450"/>
    <cellStyle name="Percent 7 3 9" xfId="1095"/>
    <cellStyle name="Percent 7 4" xfId="56"/>
    <cellStyle name="Percent 7 4 2" xfId="105"/>
    <cellStyle name="Percent 7 4 2 2" xfId="199"/>
    <cellStyle name="Percent 7 4 2 2 2" xfId="393"/>
    <cellStyle name="Percent 7 4 2 2 2 2" xfId="768"/>
    <cellStyle name="Percent 7 4 2 2 2 3" xfId="1413"/>
    <cellStyle name="Percent 7 4 2 2 3" xfId="574"/>
    <cellStyle name="Percent 7 4 2 2 4" xfId="1219"/>
    <cellStyle name="Percent 7 4 2 3" xfId="392"/>
    <cellStyle name="Percent 7 4 2 3 2" xfId="767"/>
    <cellStyle name="Percent 7 4 2 3 3" xfId="1412"/>
    <cellStyle name="Percent 7 4 2 4" xfId="859"/>
    <cellStyle name="Percent 7 4 2 4 2" xfId="1504"/>
    <cellStyle name="Percent 7 4 2 5" xfId="949"/>
    <cellStyle name="Percent 7 4 2 5 2" xfId="1594"/>
    <cellStyle name="Percent 7 4 2 6" xfId="1039"/>
    <cellStyle name="Percent 7 4 2 6 2" xfId="1684"/>
    <cellStyle name="Percent 7 4 2 7" xfId="484"/>
    <cellStyle name="Percent 7 4 2 8" xfId="1129"/>
    <cellStyle name="Percent 7 4 3" xfId="154"/>
    <cellStyle name="Percent 7 4 3 2" xfId="394"/>
    <cellStyle name="Percent 7 4 3 2 2" xfId="769"/>
    <cellStyle name="Percent 7 4 3 2 3" xfId="1414"/>
    <cellStyle name="Percent 7 4 3 3" xfId="529"/>
    <cellStyle name="Percent 7 4 3 4" xfId="1174"/>
    <cellStyle name="Percent 7 4 4" xfId="391"/>
    <cellStyle name="Percent 7 4 4 2" xfId="766"/>
    <cellStyle name="Percent 7 4 4 3" xfId="1411"/>
    <cellStyle name="Percent 7 4 5" xfId="814"/>
    <cellStyle name="Percent 7 4 5 2" xfId="1459"/>
    <cellStyle name="Percent 7 4 6" xfId="904"/>
    <cellStyle name="Percent 7 4 6 2" xfId="1549"/>
    <cellStyle name="Percent 7 4 7" xfId="994"/>
    <cellStyle name="Percent 7 4 7 2" xfId="1639"/>
    <cellStyle name="Percent 7 4 8" xfId="439"/>
    <cellStyle name="Percent 7 4 9" xfId="1084"/>
    <cellStyle name="Percent 7 5" xfId="75"/>
    <cellStyle name="Percent 7 5 2" xfId="123"/>
    <cellStyle name="Percent 7 5 2 2" xfId="215"/>
    <cellStyle name="Percent 7 5 2 2 2" xfId="397"/>
    <cellStyle name="Percent 7 5 2 2 2 2" xfId="772"/>
    <cellStyle name="Percent 7 5 2 2 2 3" xfId="1417"/>
    <cellStyle name="Percent 7 5 2 2 3" xfId="590"/>
    <cellStyle name="Percent 7 5 2 2 4" xfId="1235"/>
    <cellStyle name="Percent 7 5 2 3" xfId="396"/>
    <cellStyle name="Percent 7 5 2 3 2" xfId="771"/>
    <cellStyle name="Percent 7 5 2 3 3" xfId="1416"/>
    <cellStyle name="Percent 7 5 2 4" xfId="875"/>
    <cellStyle name="Percent 7 5 2 4 2" xfId="1520"/>
    <cellStyle name="Percent 7 5 2 5" xfId="965"/>
    <cellStyle name="Percent 7 5 2 5 2" xfId="1610"/>
    <cellStyle name="Percent 7 5 2 6" xfId="1055"/>
    <cellStyle name="Percent 7 5 2 6 2" xfId="1700"/>
    <cellStyle name="Percent 7 5 2 7" xfId="500"/>
    <cellStyle name="Percent 7 5 2 8" xfId="1145"/>
    <cellStyle name="Percent 7 5 3" xfId="170"/>
    <cellStyle name="Percent 7 5 3 2" xfId="398"/>
    <cellStyle name="Percent 7 5 3 2 2" xfId="773"/>
    <cellStyle name="Percent 7 5 3 2 3" xfId="1418"/>
    <cellStyle name="Percent 7 5 3 3" xfId="545"/>
    <cellStyle name="Percent 7 5 3 4" xfId="1190"/>
    <cellStyle name="Percent 7 5 4" xfId="395"/>
    <cellStyle name="Percent 7 5 4 2" xfId="770"/>
    <cellStyle name="Percent 7 5 4 3" xfId="1415"/>
    <cellStyle name="Percent 7 5 5" xfId="830"/>
    <cellStyle name="Percent 7 5 5 2" xfId="1475"/>
    <cellStyle name="Percent 7 5 6" xfId="920"/>
    <cellStyle name="Percent 7 5 6 2" xfId="1565"/>
    <cellStyle name="Percent 7 5 7" xfId="1010"/>
    <cellStyle name="Percent 7 5 7 2" xfId="1655"/>
    <cellStyle name="Percent 7 5 8" xfId="455"/>
    <cellStyle name="Percent 7 5 9" xfId="1100"/>
    <cellStyle name="Percent 7 6" xfId="79"/>
    <cellStyle name="Percent 7 6 2" xfId="127"/>
    <cellStyle name="Percent 7 6 2 2" xfId="219"/>
    <cellStyle name="Percent 7 6 2 2 2" xfId="401"/>
    <cellStyle name="Percent 7 6 2 2 2 2" xfId="776"/>
    <cellStyle name="Percent 7 6 2 2 2 3" xfId="1421"/>
    <cellStyle name="Percent 7 6 2 2 3" xfId="594"/>
    <cellStyle name="Percent 7 6 2 2 4" xfId="1239"/>
    <cellStyle name="Percent 7 6 2 3" xfId="400"/>
    <cellStyle name="Percent 7 6 2 3 2" xfId="775"/>
    <cellStyle name="Percent 7 6 2 3 3" xfId="1420"/>
    <cellStyle name="Percent 7 6 2 4" xfId="879"/>
    <cellStyle name="Percent 7 6 2 4 2" xfId="1524"/>
    <cellStyle name="Percent 7 6 2 5" xfId="969"/>
    <cellStyle name="Percent 7 6 2 5 2" xfId="1614"/>
    <cellStyle name="Percent 7 6 2 6" xfId="1059"/>
    <cellStyle name="Percent 7 6 2 6 2" xfId="1704"/>
    <cellStyle name="Percent 7 6 2 7" xfId="504"/>
    <cellStyle name="Percent 7 6 2 8" xfId="1149"/>
    <cellStyle name="Percent 7 6 3" xfId="174"/>
    <cellStyle name="Percent 7 6 3 2" xfId="402"/>
    <cellStyle name="Percent 7 6 3 2 2" xfId="777"/>
    <cellStyle name="Percent 7 6 3 2 3" xfId="1422"/>
    <cellStyle name="Percent 7 6 3 3" xfId="549"/>
    <cellStyle name="Percent 7 6 3 4" xfId="1194"/>
    <cellStyle name="Percent 7 6 4" xfId="399"/>
    <cellStyle name="Percent 7 6 4 2" xfId="774"/>
    <cellStyle name="Percent 7 6 4 3" xfId="1419"/>
    <cellStyle name="Percent 7 6 5" xfId="834"/>
    <cellStyle name="Percent 7 6 5 2" xfId="1479"/>
    <cellStyle name="Percent 7 6 6" xfId="924"/>
    <cellStyle name="Percent 7 6 6 2" xfId="1569"/>
    <cellStyle name="Percent 7 6 7" xfId="1014"/>
    <cellStyle name="Percent 7 6 7 2" xfId="1659"/>
    <cellStyle name="Percent 7 6 8" xfId="459"/>
    <cellStyle name="Percent 7 6 9" xfId="1104"/>
    <cellStyle name="Percent 7 7" xfId="84"/>
    <cellStyle name="Percent 7 7 2" xfId="132"/>
    <cellStyle name="Percent 7 7 2 2" xfId="224"/>
    <cellStyle name="Percent 7 7 2 2 2" xfId="405"/>
    <cellStyle name="Percent 7 7 2 2 2 2" xfId="780"/>
    <cellStyle name="Percent 7 7 2 2 2 3" xfId="1425"/>
    <cellStyle name="Percent 7 7 2 2 3" xfId="599"/>
    <cellStyle name="Percent 7 7 2 2 4" xfId="1244"/>
    <cellStyle name="Percent 7 7 2 3" xfId="404"/>
    <cellStyle name="Percent 7 7 2 3 2" xfId="779"/>
    <cellStyle name="Percent 7 7 2 3 3" xfId="1424"/>
    <cellStyle name="Percent 7 7 2 4" xfId="884"/>
    <cellStyle name="Percent 7 7 2 4 2" xfId="1529"/>
    <cellStyle name="Percent 7 7 2 5" xfId="974"/>
    <cellStyle name="Percent 7 7 2 5 2" xfId="1619"/>
    <cellStyle name="Percent 7 7 2 6" xfId="1064"/>
    <cellStyle name="Percent 7 7 2 6 2" xfId="1709"/>
    <cellStyle name="Percent 7 7 2 7" xfId="509"/>
    <cellStyle name="Percent 7 7 2 8" xfId="1154"/>
    <cellStyle name="Percent 7 7 3" xfId="179"/>
    <cellStyle name="Percent 7 7 3 2" xfId="406"/>
    <cellStyle name="Percent 7 7 3 2 2" xfId="781"/>
    <cellStyle name="Percent 7 7 3 2 3" xfId="1426"/>
    <cellStyle name="Percent 7 7 3 3" xfId="554"/>
    <cellStyle name="Percent 7 7 3 4" xfId="1199"/>
    <cellStyle name="Percent 7 7 4" xfId="403"/>
    <cellStyle name="Percent 7 7 4 2" xfId="778"/>
    <cellStyle name="Percent 7 7 4 3" xfId="1423"/>
    <cellStyle name="Percent 7 7 5" xfId="839"/>
    <cellStyle name="Percent 7 7 5 2" xfId="1484"/>
    <cellStyle name="Percent 7 7 6" xfId="929"/>
    <cellStyle name="Percent 7 7 6 2" xfId="1574"/>
    <cellStyle name="Percent 7 7 7" xfId="1019"/>
    <cellStyle name="Percent 7 7 7 2" xfId="1664"/>
    <cellStyle name="Percent 7 7 8" xfId="464"/>
    <cellStyle name="Percent 7 7 9" xfId="1109"/>
    <cellStyle name="Percent 7 8" xfId="88"/>
    <cellStyle name="Percent 7 8 2" xfId="136"/>
    <cellStyle name="Percent 7 8 2 2" xfId="228"/>
    <cellStyle name="Percent 7 8 2 2 2" xfId="409"/>
    <cellStyle name="Percent 7 8 2 2 2 2" xfId="784"/>
    <cellStyle name="Percent 7 8 2 2 2 3" xfId="1429"/>
    <cellStyle name="Percent 7 8 2 2 3" xfId="603"/>
    <cellStyle name="Percent 7 8 2 2 4" xfId="1248"/>
    <cellStyle name="Percent 7 8 2 3" xfId="408"/>
    <cellStyle name="Percent 7 8 2 3 2" xfId="783"/>
    <cellStyle name="Percent 7 8 2 3 3" xfId="1428"/>
    <cellStyle name="Percent 7 8 2 4" xfId="888"/>
    <cellStyle name="Percent 7 8 2 4 2" xfId="1533"/>
    <cellStyle name="Percent 7 8 2 5" xfId="978"/>
    <cellStyle name="Percent 7 8 2 5 2" xfId="1623"/>
    <cellStyle name="Percent 7 8 2 6" xfId="1068"/>
    <cellStyle name="Percent 7 8 2 6 2" xfId="1713"/>
    <cellStyle name="Percent 7 8 2 7" xfId="513"/>
    <cellStyle name="Percent 7 8 2 8" xfId="1158"/>
    <cellStyle name="Percent 7 8 3" xfId="183"/>
    <cellStyle name="Percent 7 8 3 2" xfId="410"/>
    <cellStyle name="Percent 7 8 3 2 2" xfId="785"/>
    <cellStyle name="Percent 7 8 3 2 3" xfId="1430"/>
    <cellStyle name="Percent 7 8 3 3" xfId="558"/>
    <cellStyle name="Percent 7 8 3 4" xfId="1203"/>
    <cellStyle name="Percent 7 8 4" xfId="407"/>
    <cellStyle name="Percent 7 8 4 2" xfId="782"/>
    <cellStyle name="Percent 7 8 4 3" xfId="1427"/>
    <cellStyle name="Percent 7 8 5" xfId="843"/>
    <cellStyle name="Percent 7 8 5 2" xfId="1488"/>
    <cellStyle name="Percent 7 8 6" xfId="933"/>
    <cellStyle name="Percent 7 8 6 2" xfId="1578"/>
    <cellStyle name="Percent 7 8 7" xfId="1023"/>
    <cellStyle name="Percent 7 8 7 2" xfId="1668"/>
    <cellStyle name="Percent 7 8 8" xfId="468"/>
    <cellStyle name="Percent 7 8 9" xfId="1113"/>
    <cellStyle name="Percent 7 9" xfId="92"/>
    <cellStyle name="Percent 7 9 2" xfId="140"/>
    <cellStyle name="Percent 7 9 2 2" xfId="232"/>
    <cellStyle name="Percent 7 9 2 2 2" xfId="413"/>
    <cellStyle name="Percent 7 9 2 2 2 2" xfId="788"/>
    <cellStyle name="Percent 7 9 2 2 2 3" xfId="1433"/>
    <cellStyle name="Percent 7 9 2 2 3" xfId="607"/>
    <cellStyle name="Percent 7 9 2 2 4" xfId="1252"/>
    <cellStyle name="Percent 7 9 2 3" xfId="412"/>
    <cellStyle name="Percent 7 9 2 3 2" xfId="787"/>
    <cellStyle name="Percent 7 9 2 3 3" xfId="1432"/>
    <cellStyle name="Percent 7 9 2 4" xfId="892"/>
    <cellStyle name="Percent 7 9 2 4 2" xfId="1537"/>
    <cellStyle name="Percent 7 9 2 5" xfId="982"/>
    <cellStyle name="Percent 7 9 2 5 2" xfId="1627"/>
    <cellStyle name="Percent 7 9 2 6" xfId="1072"/>
    <cellStyle name="Percent 7 9 2 6 2" xfId="1717"/>
    <cellStyle name="Percent 7 9 2 7" xfId="517"/>
    <cellStyle name="Percent 7 9 2 8" xfId="1162"/>
    <cellStyle name="Percent 7 9 3" xfId="187"/>
    <cellStyle name="Percent 7 9 3 2" xfId="414"/>
    <cellStyle name="Percent 7 9 3 2 2" xfId="789"/>
    <cellStyle name="Percent 7 9 3 2 3" xfId="1434"/>
    <cellStyle name="Percent 7 9 3 3" xfId="562"/>
    <cellStyle name="Percent 7 9 3 4" xfId="1207"/>
    <cellStyle name="Percent 7 9 4" xfId="411"/>
    <cellStyle name="Percent 7 9 4 2" xfId="786"/>
    <cellStyle name="Percent 7 9 4 3" xfId="1431"/>
    <cellStyle name="Percent 7 9 5" xfId="847"/>
    <cellStyle name="Percent 7 9 5 2" xfId="1492"/>
    <cellStyle name="Percent 7 9 6" xfId="937"/>
    <cellStyle name="Percent 7 9 6 2" xfId="1582"/>
    <cellStyle name="Percent 7 9 7" xfId="1027"/>
    <cellStyle name="Percent 7 9 7 2" xfId="1672"/>
    <cellStyle name="Percent 7 9 8" xfId="472"/>
    <cellStyle name="Percent 7 9 9" xfId="1117"/>
    <cellStyle name="Percent 8" xfId="74"/>
    <cellStyle name="Percent 8 2" xfId="122"/>
    <cellStyle name="style1487938188924" xfId="415"/>
    <cellStyle name="style1487938188924 2" xfId="790"/>
    <cellStyle name="style1487938188924 3" xfId="1435"/>
    <cellStyle name="style1487938188973" xfId="416"/>
    <cellStyle name="style1487938188973 2" xfId="791"/>
    <cellStyle name="style1487938188973 3" xfId="1436"/>
    <cellStyle name="style1487938189058" xfId="417"/>
    <cellStyle name="style1487938189058 2" xfId="792"/>
    <cellStyle name="style1487938189058 3" xfId="1437"/>
    <cellStyle name="style1487938189097" xfId="418"/>
    <cellStyle name="style1487938189097 2" xfId="793"/>
    <cellStyle name="style1487938189097 3" xfId="1438"/>
    <cellStyle name="style1487938189140" xfId="419"/>
    <cellStyle name="style1487938189140 2" xfId="794"/>
    <cellStyle name="style1487938189140 3" xfId="1439"/>
    <cellStyle name="style1487950708061" xfId="421"/>
    <cellStyle name="style1487950708061 2" xfId="796"/>
    <cellStyle name="style1487950708061 3" xfId="1441"/>
    <cellStyle name="style1487950708122" xfId="423"/>
    <cellStyle name="style1487950708122 2" xfId="798"/>
    <cellStyle name="style1487950708122 3" xfId="1443"/>
    <cellStyle name="style1487950708795" xfId="420"/>
    <cellStyle name="style1487950708795 2" xfId="795"/>
    <cellStyle name="style1487950708795 3" xfId="1440"/>
    <cellStyle name="style1487950708833" xfId="422"/>
    <cellStyle name="style1487950708833 2" xfId="797"/>
    <cellStyle name="style1487950708833 3" xfId="1442"/>
    <cellStyle name="style1487952931890" xfId="424"/>
    <cellStyle name="style1487952931890 2" xfId="799"/>
    <cellStyle name="style1487952931890 3" xfId="1444"/>
    <cellStyle name="style1487952939780" xfId="425"/>
    <cellStyle name="style1487952939780 2" xfId="800"/>
    <cellStyle name="style1487952939780 3" xfId="1445"/>
    <cellStyle name="style1487952940617" xfId="427"/>
    <cellStyle name="style1487952940617 2" xfId="802"/>
    <cellStyle name="style1487952940617 3" xfId="1447"/>
    <cellStyle name="style1487952941746" xfId="426"/>
    <cellStyle name="style1487952941746 2" xfId="801"/>
    <cellStyle name="style1487952941746 3" xfId="1446"/>
    <cellStyle name="style1566552440009" xfId="1718"/>
    <cellStyle name="style1566552440105" xfId="1719"/>
    <cellStyle name="style1582020824373" xfId="1720"/>
    <cellStyle name="style1582020826791" xfId="1722"/>
    <cellStyle name="style1582020827090" xfId="1724"/>
    <cellStyle name="style1582020827202" xfId="1726"/>
    <cellStyle name="style1582020827440" xfId="1728"/>
    <cellStyle name="style1582020834963" xfId="1721"/>
    <cellStyle name="style1582020835092" xfId="1723"/>
    <cellStyle name="style1582020835218" xfId="1725"/>
    <cellStyle name="style1582020835339" xfId="1727"/>
    <cellStyle name="style1590494369335" xfId="1729"/>
    <cellStyle name="style1590494369402" xfId="1730"/>
    <cellStyle name="style1590494369534" xfId="1731"/>
    <cellStyle name="style1590494369602" xfId="1732"/>
    <cellStyle name="style1613578576428" xfId="1733"/>
    <cellStyle name="style1613578576483" xfId="1734"/>
    <cellStyle name="style1613578576589" xfId="1735"/>
    <cellStyle name="style1613578576639" xfId="1736"/>
  </cellStyles>
  <dxfs count="0"/>
  <tableStyles count="0" defaultTableStyle="TableStyleMedium9" defaultPivotStyle="PivotStyleLight16"/>
  <colors>
    <mruColors>
      <color rgb="FFFEBA35"/>
      <color rgb="FFF8B728"/>
      <color rgb="FF2B4171"/>
      <color rgb="FFFF6699"/>
      <color rgb="FF6C748A"/>
      <color rgb="FF0000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0735023419357735E-2"/>
          <c:y val="2.5608453287146869E-2"/>
          <c:w val="0.88418092365338974"/>
          <c:h val="0.78915840695513795"/>
        </c:manualLayout>
      </c:layout>
      <c:lineChart>
        <c:grouping val="standard"/>
        <c:varyColors val="0"/>
        <c:ser>
          <c:idx val="0"/>
          <c:order val="0"/>
          <c:tx>
            <c:strRef>
              <c:f>'1.1'!$L$131</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marker>
              <c:symbol val="none"/>
            </c:marker>
            <c:bubble3D val="0"/>
          </c:dPt>
          <c:dPt>
            <c:idx val="2"/>
            <c:bubble3D val="0"/>
          </c:dPt>
          <c:dPt>
            <c:idx val="3"/>
            <c:marker>
              <c:symbol val="none"/>
            </c:marker>
            <c:bubble3D val="0"/>
          </c:dPt>
          <c:dPt>
            <c:idx val="4"/>
            <c:marker>
              <c:symbol val="none"/>
            </c:marker>
            <c:bubble3D val="0"/>
          </c:dPt>
          <c:dPt>
            <c:idx val="5"/>
            <c:marker>
              <c:symbol val="none"/>
            </c:marker>
            <c:bubble3D val="0"/>
          </c:dPt>
          <c:dPt>
            <c:idx val="6"/>
            <c:bubble3D val="0"/>
          </c:dPt>
          <c:dPt>
            <c:idx val="7"/>
            <c:marker>
              <c:symbol val="none"/>
            </c:marker>
            <c:bubble3D val="0"/>
          </c:dPt>
          <c:dPt>
            <c:idx val="8"/>
            <c:marker>
              <c:symbol val="none"/>
            </c:marker>
            <c:bubble3D val="0"/>
          </c:dPt>
          <c:dPt>
            <c:idx val="9"/>
            <c:marker>
              <c:symbol val="none"/>
            </c:marker>
            <c:bubble3D val="0"/>
          </c:dPt>
          <c:dPt>
            <c:idx val="10"/>
            <c:bubble3D val="0"/>
          </c:dPt>
          <c:dPt>
            <c:idx val="11"/>
            <c:marker>
              <c:symbol val="none"/>
            </c:marker>
            <c:bubble3D val="0"/>
          </c:dPt>
          <c:dPt>
            <c:idx val="12"/>
            <c:marker>
              <c:symbol val="none"/>
            </c:marker>
            <c:bubble3D val="0"/>
          </c:dPt>
          <c:dPt>
            <c:idx val="13"/>
            <c:marker>
              <c:symbol val="none"/>
            </c:marker>
            <c:bubble3D val="0"/>
          </c:dPt>
          <c:dPt>
            <c:idx val="14"/>
            <c:bubble3D val="0"/>
          </c:dPt>
          <c:dPt>
            <c:idx val="15"/>
            <c:marker>
              <c:symbol val="none"/>
            </c:marker>
            <c:bubble3D val="0"/>
          </c:dPt>
          <c:dPt>
            <c:idx val="16"/>
            <c:marker>
              <c:symbol val="none"/>
            </c:marker>
            <c:bubble3D val="0"/>
          </c:dPt>
          <c:dPt>
            <c:idx val="17"/>
            <c:marker>
              <c:symbol val="none"/>
            </c:marker>
            <c:bubble3D val="0"/>
          </c:dPt>
          <c:dPt>
            <c:idx val="18"/>
            <c:bubble3D val="0"/>
          </c:dPt>
          <c:dPt>
            <c:idx val="19"/>
            <c:marker>
              <c:symbol val="none"/>
            </c:marker>
            <c:bubble3D val="0"/>
          </c:dPt>
          <c:dPt>
            <c:idx val="20"/>
            <c:marker>
              <c:symbol val="none"/>
            </c:marker>
            <c:bubble3D val="0"/>
          </c:dPt>
          <c:dPt>
            <c:idx val="21"/>
            <c:marker>
              <c:symbol val="none"/>
            </c:marker>
            <c:bubble3D val="0"/>
          </c:dPt>
          <c:dPt>
            <c:idx val="22"/>
            <c:bubble3D val="0"/>
          </c:dPt>
          <c:dPt>
            <c:idx val="23"/>
            <c:marker>
              <c:symbol val="none"/>
            </c:marker>
            <c:bubble3D val="0"/>
          </c:dPt>
          <c:dPt>
            <c:idx val="24"/>
            <c:marker>
              <c:symbol val="none"/>
            </c:marker>
            <c:bubble3D val="0"/>
          </c:dPt>
          <c:dPt>
            <c:idx val="25"/>
            <c:marker>
              <c:symbol val="none"/>
            </c:marker>
            <c:bubble3D val="0"/>
          </c:dPt>
          <c:dPt>
            <c:idx val="26"/>
            <c:bubble3D val="0"/>
          </c:dPt>
          <c:dPt>
            <c:idx val="27"/>
            <c:marker>
              <c:symbol val="none"/>
            </c:marker>
            <c:bubble3D val="0"/>
          </c:dPt>
          <c:dPt>
            <c:idx val="28"/>
            <c:marker>
              <c:symbol val="none"/>
            </c:marker>
            <c:bubble3D val="0"/>
          </c:dPt>
          <c:dPt>
            <c:idx val="29"/>
            <c:marker>
              <c:symbol val="none"/>
            </c:marker>
            <c:bubble3D val="0"/>
          </c:dPt>
          <c:dPt>
            <c:idx val="30"/>
            <c:bubble3D val="0"/>
          </c:dPt>
          <c:dPt>
            <c:idx val="31"/>
            <c:marker>
              <c:symbol val="none"/>
            </c:marker>
            <c:bubble3D val="0"/>
          </c:dPt>
          <c:dPt>
            <c:idx val="32"/>
            <c:marker>
              <c:symbol val="none"/>
            </c:marker>
            <c:bubble3D val="0"/>
          </c:dPt>
          <c:dPt>
            <c:idx val="33"/>
            <c:marker>
              <c:symbol val="none"/>
            </c:marker>
            <c:bubble3D val="0"/>
          </c:dPt>
          <c:dPt>
            <c:idx val="34"/>
            <c:bubble3D val="0"/>
          </c:dPt>
          <c:dPt>
            <c:idx val="35"/>
            <c:marker>
              <c:symbol val="none"/>
            </c:marker>
            <c:bubble3D val="0"/>
          </c:dPt>
          <c:dPt>
            <c:idx val="36"/>
            <c:marker>
              <c:symbol val="none"/>
            </c:marker>
            <c:bubble3D val="0"/>
          </c:dPt>
          <c:dPt>
            <c:idx val="37"/>
            <c:marker>
              <c:symbol val="none"/>
            </c:marker>
            <c:bubble3D val="0"/>
          </c:dPt>
          <c:dPt>
            <c:idx val="38"/>
            <c:bubble3D val="0"/>
          </c:dPt>
          <c:dPt>
            <c:idx val="39"/>
            <c:marker>
              <c:symbol val="none"/>
            </c:marker>
            <c:bubble3D val="0"/>
          </c:dPt>
          <c:dPt>
            <c:idx val="40"/>
            <c:marker>
              <c:symbol val="none"/>
            </c:marker>
            <c:bubble3D val="0"/>
          </c:dPt>
          <c:dPt>
            <c:idx val="41"/>
            <c:marker>
              <c:symbol val="none"/>
            </c:marker>
            <c:bubble3D val="0"/>
          </c:dPt>
          <c:cat>
            <c:multiLvlStrRef>
              <c:extLst>
                <c:ext xmlns:c15="http://schemas.microsoft.com/office/drawing/2012/chart" uri="{02D57815-91ED-43cb-92C2-25804820EDAC}">
                  <c15:fullRef>
                    <c15:sqref>('1.1'!$A$29:$B$32,'1.1'!$A$35:$B$38,'1.1'!$A$41:$B$44,'1.1'!$A$47:$B$50,'1.1'!$A$53:$B$56,'1.1'!$A$59:$B$62,'1.1'!$A$65:$B$68,'1.1'!$A$71:$B$74,'1.1'!$A$77:$B$80,'1.1'!$A$83:$B$86,'1.1'!$A$89:$B$92,'1.1'!$A$95:$B$98,'1.1'!$A$101:$B$104,'1.1'!$A$107:$B$110,'1.1'!$A$113:$B$117)</c15:sqref>
                  </c15:fullRef>
                </c:ext>
              </c:extLst>
              <c:f>('1.1'!$A$53:$B$56,'1.1'!$A$59:$B$62,'1.1'!$A$65:$B$68,'1.1'!$A$71:$B$74,'1.1'!$A$77:$B$80,'1.1'!$A$83:$B$86,'1.1'!$A$89:$B$92,'1.1'!$A$95:$B$98,'1.1'!$A$101:$B$104,'1.1'!$A$107:$B$110,'1.1'!$A$113:$B$117)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('1.1'!$C$29:$C$32,'1.1'!$C$35:$C$38,'1.1'!$C$41:$C$44,'1.1'!$C$47:$C$50,'1.1'!$C$53:$C$56,'1.1'!$C$59:$C$62,'1.1'!$C$65:$C$68,'1.1'!$C$71:$C$74,'1.1'!$C$77:$C$80,'1.1'!$C$83:$C$86,'1.1'!$C$89:$C$92,'1.1'!$C$95:$C$98,'1.1'!$C$101:$C$104,'1.1'!$C$107:$C$110,'1.1'!$C$113:$C$115)</c15:sqref>
                  </c15:fullRef>
                </c:ext>
              </c:extLst>
              <c:f>('1.1'!$C$53:$C$56,'1.1'!$C$59:$C$62,'1.1'!$C$65:$C$68,'1.1'!$C$71:$C$74,'1.1'!$C$77:$C$80,'1.1'!$C$83:$C$86,'1.1'!$C$89:$C$92,'1.1'!$C$95:$C$98,'1.1'!$C$101:$C$104,'1.1'!$C$107:$C$110,'1.1'!$C$113:$C$115)</c:f>
              <c:numCache>
                <c:formatCode>#,##0</c:formatCode>
                <c:ptCount val="43"/>
                <c:pt idx="0">
                  <c:v>4799</c:v>
                </c:pt>
                <c:pt idx="1">
                  <c:v>4441</c:v>
                </c:pt>
                <c:pt idx="2">
                  <c:v>3730</c:v>
                </c:pt>
                <c:pt idx="3">
                  <c:v>3798</c:v>
                </c:pt>
                <c:pt idx="4">
                  <c:v>3941</c:v>
                </c:pt>
                <c:pt idx="5">
                  <c:v>3264</c:v>
                </c:pt>
                <c:pt idx="6">
                  <c:v>3334</c:v>
                </c:pt>
                <c:pt idx="7">
                  <c:v>3141</c:v>
                </c:pt>
                <c:pt idx="8">
                  <c:v>3236</c:v>
                </c:pt>
                <c:pt idx="9">
                  <c:v>2928</c:v>
                </c:pt>
                <c:pt idx="10">
                  <c:v>2910</c:v>
                </c:pt>
                <c:pt idx="11">
                  <c:v>2869</c:v>
                </c:pt>
                <c:pt idx="12">
                  <c:v>2985</c:v>
                </c:pt>
                <c:pt idx="13">
                  <c:v>2721</c:v>
                </c:pt>
                <c:pt idx="14">
                  <c:v>2890</c:v>
                </c:pt>
                <c:pt idx="15">
                  <c:v>3038</c:v>
                </c:pt>
                <c:pt idx="16">
                  <c:v>3373</c:v>
                </c:pt>
                <c:pt idx="17">
                  <c:v>2948</c:v>
                </c:pt>
                <c:pt idx="18">
                  <c:v>3294</c:v>
                </c:pt>
                <c:pt idx="19">
                  <c:v>3249</c:v>
                </c:pt>
                <c:pt idx="20">
                  <c:v>3165</c:v>
                </c:pt>
                <c:pt idx="21">
                  <c:v>2913</c:v>
                </c:pt>
                <c:pt idx="22">
                  <c:v>3045</c:v>
                </c:pt>
                <c:pt idx="23">
                  <c:v>3097</c:v>
                </c:pt>
                <c:pt idx="24">
                  <c:v>3442</c:v>
                </c:pt>
                <c:pt idx="25">
                  <c:v>3048</c:v>
                </c:pt>
                <c:pt idx="26">
                  <c:v>3201</c:v>
                </c:pt>
                <c:pt idx="27">
                  <c:v>3346</c:v>
                </c:pt>
                <c:pt idx="28">
                  <c:v>3309</c:v>
                </c:pt>
                <c:pt idx="29">
                  <c:v>3222</c:v>
                </c:pt>
                <c:pt idx="30">
                  <c:v>3265</c:v>
                </c:pt>
                <c:pt idx="31">
                  <c:v>3137</c:v>
                </c:pt>
                <c:pt idx="32">
                  <c:v>3243</c:v>
                </c:pt>
                <c:pt idx="33">
                  <c:v>2936</c:v>
                </c:pt>
                <c:pt idx="34">
                  <c:v>3196</c:v>
                </c:pt>
                <c:pt idx="35">
                  <c:v>3166</c:v>
                </c:pt>
                <c:pt idx="36">
                  <c:v>3399</c:v>
                </c:pt>
                <c:pt idx="37">
                  <c:v>2932</c:v>
                </c:pt>
                <c:pt idx="38">
                  <c:v>2994</c:v>
                </c:pt>
                <c:pt idx="39">
                  <c:v>2882</c:v>
                </c:pt>
                <c:pt idx="40">
                  <c:v>2311</c:v>
                </c:pt>
                <c:pt idx="41">
                  <c:v>3272</c:v>
                </c:pt>
                <c:pt idx="42">
                  <c:v>3602</c:v>
                </c:pt>
              </c:numCache>
            </c:numRef>
          </c:val>
          <c:smooth val="0"/>
          <c:extLst>
            <c:ext xmlns:c15="http://schemas.microsoft.com/office/drawing/2012/chart" uri="{02D57815-91ED-43cb-92C2-25804820EDAC}">
              <c15:categoryFilterExceptions>
                <c15:categoryFilterException>
                  <c15:sqref>'1.1'!$C$29</c15:sqref>
                  <c15:bubble3D val="0"/>
                </c15:categoryFilterException>
                <c15:categoryFilterException>
                  <c15:sqref>'1.1'!$C$30</c15:sqref>
                  <c15:bubble3D val="0"/>
                </c15:categoryFilterException>
                <c15:categoryFilterException>
                  <c15:sqref>'1.1'!$C$31</c15:sqref>
                  <c15:bubble3D val="0"/>
                </c15:categoryFilterException>
                <c15:categoryFilterException>
                  <c15:sqref>'1.1'!$C$35</c15:sqref>
                  <c15:bubble3D val="0"/>
                </c15:categoryFilterException>
                <c15:categoryFilterException>
                  <c15:sqref>'1.1'!$C$36</c15:sqref>
                  <c15:bubble3D val="0"/>
                </c15:categoryFilterException>
                <c15:categoryFilterException>
                  <c15:sqref>'1.1'!$C$37</c15:sqref>
                  <c15:bubble3D val="0"/>
                </c15:categoryFilterException>
                <c15:categoryFilterException>
                  <c15:sqref>'1.1'!$C$41</c15:sqref>
                  <c15:bubble3D val="0"/>
                </c15:categoryFilterException>
                <c15:categoryFilterException>
                  <c15:sqref>'1.1'!$C$42</c15:sqref>
                  <c15:bubble3D val="0"/>
                </c15:categoryFilterException>
                <c15:categoryFilterException>
                  <c15:sqref>'1.1'!$C$43</c15:sqref>
                  <c15:bubble3D val="0"/>
                </c15:categoryFilterException>
                <c15:categoryFilterException>
                  <c15:sqref>'1.1'!$C$44</c15:sqref>
                  <c15:bubble3D val="0"/>
                </c15:categoryFilterException>
                <c15:categoryFilterException>
                  <c15:sqref>'1.1'!$C$47</c15:sqref>
                  <c15:bubble3D val="0"/>
                </c15:categoryFilterException>
                <c15:categoryFilterException>
                  <c15:sqref>'1.1'!$C$48</c15:sqref>
                  <c15:bubble3D val="0"/>
                </c15:categoryFilterException>
                <c15:categoryFilterException>
                  <c15:sqref>'1.1'!$C$49</c15:sqref>
                  <c15:bubble3D val="0"/>
                </c15:categoryFilterException>
                <c15:categoryFilterException>
                  <c15:sqref>'1.1'!$C$50</c15:sqref>
                  <c15:bubble3D val="0"/>
                </c15:categoryFilterException>
              </c15:categoryFilterExceptions>
            </c:ext>
          </c:extLst>
        </c:ser>
        <c:ser>
          <c:idx val="1"/>
          <c:order val="1"/>
          <c:tx>
            <c:strRef>
              <c:f>'1.1'!$L$132</c:f>
              <c:strCache>
                <c:ptCount val="1"/>
                <c:pt idx="0">
                  <c:v>Applications Decided</c:v>
                </c:pt>
              </c:strCache>
            </c:strRef>
          </c:tx>
          <c:spPr>
            <a:ln>
              <a:solidFill>
                <a:srgbClr val="F8B728"/>
              </a:solidFill>
            </a:ln>
          </c:spPr>
          <c:marker>
            <c:symbol val="x"/>
            <c:size val="5"/>
            <c:spPr>
              <a:solidFill>
                <a:srgbClr val="F8B728"/>
              </a:solidFill>
              <a:ln>
                <a:solidFill>
                  <a:srgbClr val="F8B728"/>
                </a:solidFill>
              </a:ln>
            </c:spPr>
          </c:marker>
          <c:dPt>
            <c:idx val="0"/>
            <c:marker>
              <c:symbol val="none"/>
            </c:marker>
            <c:bubble3D val="0"/>
          </c:dPt>
          <c:dPt>
            <c:idx val="1"/>
            <c:marker>
              <c:symbol val="none"/>
            </c:marker>
            <c:bubble3D val="0"/>
          </c:dPt>
          <c:dPt>
            <c:idx val="2"/>
            <c:bubble3D val="0"/>
          </c:dPt>
          <c:dPt>
            <c:idx val="3"/>
            <c:marker>
              <c:symbol val="none"/>
            </c:marker>
            <c:bubble3D val="0"/>
          </c:dPt>
          <c:dPt>
            <c:idx val="4"/>
            <c:marker>
              <c:symbol val="none"/>
            </c:marker>
            <c:bubble3D val="0"/>
          </c:dPt>
          <c:dPt>
            <c:idx val="5"/>
            <c:marker>
              <c:symbol val="none"/>
            </c:marker>
            <c:bubble3D val="0"/>
          </c:dPt>
          <c:dPt>
            <c:idx val="6"/>
            <c:bubble3D val="0"/>
          </c:dPt>
          <c:dPt>
            <c:idx val="7"/>
            <c:marker>
              <c:symbol val="none"/>
            </c:marker>
            <c:bubble3D val="0"/>
          </c:dPt>
          <c:dPt>
            <c:idx val="8"/>
            <c:marker>
              <c:symbol val="none"/>
            </c:marker>
            <c:bubble3D val="0"/>
          </c:dPt>
          <c:dPt>
            <c:idx val="9"/>
            <c:marker>
              <c:symbol val="none"/>
            </c:marker>
            <c:bubble3D val="0"/>
          </c:dPt>
          <c:dPt>
            <c:idx val="10"/>
            <c:bubble3D val="0"/>
          </c:dPt>
          <c:dPt>
            <c:idx val="11"/>
            <c:marker>
              <c:symbol val="none"/>
            </c:marker>
            <c:bubble3D val="0"/>
          </c:dPt>
          <c:dPt>
            <c:idx val="12"/>
            <c:marker>
              <c:symbol val="none"/>
            </c:marker>
            <c:bubble3D val="0"/>
          </c:dPt>
          <c:dPt>
            <c:idx val="13"/>
            <c:marker>
              <c:symbol val="none"/>
            </c:marker>
            <c:bubble3D val="0"/>
          </c:dPt>
          <c:dPt>
            <c:idx val="14"/>
            <c:bubble3D val="0"/>
          </c:dPt>
          <c:dPt>
            <c:idx val="15"/>
            <c:marker>
              <c:symbol val="none"/>
            </c:marker>
            <c:bubble3D val="0"/>
          </c:dPt>
          <c:dPt>
            <c:idx val="16"/>
            <c:marker>
              <c:symbol val="none"/>
            </c:marker>
            <c:bubble3D val="0"/>
          </c:dPt>
          <c:dPt>
            <c:idx val="17"/>
            <c:marker>
              <c:symbol val="none"/>
            </c:marker>
            <c:bubble3D val="0"/>
          </c:dPt>
          <c:dPt>
            <c:idx val="18"/>
            <c:bubble3D val="0"/>
          </c:dPt>
          <c:dPt>
            <c:idx val="19"/>
            <c:marker>
              <c:symbol val="none"/>
            </c:marker>
            <c:bubble3D val="0"/>
          </c:dPt>
          <c:dPt>
            <c:idx val="20"/>
            <c:marker>
              <c:symbol val="none"/>
            </c:marker>
            <c:bubble3D val="0"/>
          </c:dPt>
          <c:dPt>
            <c:idx val="21"/>
            <c:marker>
              <c:symbol val="none"/>
            </c:marker>
            <c:bubble3D val="0"/>
          </c:dPt>
          <c:dPt>
            <c:idx val="22"/>
            <c:bubble3D val="0"/>
          </c:dPt>
          <c:dPt>
            <c:idx val="23"/>
            <c:marker>
              <c:symbol val="none"/>
            </c:marker>
            <c:bubble3D val="0"/>
          </c:dPt>
          <c:dPt>
            <c:idx val="24"/>
            <c:marker>
              <c:symbol val="none"/>
            </c:marker>
            <c:bubble3D val="0"/>
          </c:dPt>
          <c:dPt>
            <c:idx val="25"/>
            <c:marker>
              <c:symbol val="none"/>
            </c:marker>
            <c:bubble3D val="0"/>
          </c:dPt>
          <c:dPt>
            <c:idx val="26"/>
            <c:bubble3D val="0"/>
          </c:dPt>
          <c:dPt>
            <c:idx val="27"/>
            <c:marker>
              <c:symbol val="none"/>
            </c:marker>
            <c:bubble3D val="0"/>
          </c:dPt>
          <c:dPt>
            <c:idx val="28"/>
            <c:marker>
              <c:symbol val="none"/>
            </c:marker>
            <c:bubble3D val="0"/>
          </c:dPt>
          <c:dPt>
            <c:idx val="29"/>
            <c:marker>
              <c:symbol val="none"/>
            </c:marker>
            <c:bubble3D val="0"/>
          </c:dPt>
          <c:dPt>
            <c:idx val="30"/>
            <c:bubble3D val="0"/>
          </c:dPt>
          <c:dPt>
            <c:idx val="31"/>
            <c:marker>
              <c:symbol val="none"/>
            </c:marker>
            <c:bubble3D val="0"/>
          </c:dPt>
          <c:dPt>
            <c:idx val="32"/>
            <c:marker>
              <c:symbol val="none"/>
            </c:marker>
            <c:bubble3D val="0"/>
          </c:dPt>
          <c:dPt>
            <c:idx val="33"/>
            <c:marker>
              <c:symbol val="none"/>
            </c:marker>
            <c:bubble3D val="0"/>
          </c:dPt>
          <c:dPt>
            <c:idx val="34"/>
            <c:bubble3D val="0"/>
          </c:dPt>
          <c:dPt>
            <c:idx val="35"/>
            <c:marker>
              <c:symbol val="none"/>
            </c:marker>
            <c:bubble3D val="0"/>
          </c:dPt>
          <c:dPt>
            <c:idx val="36"/>
            <c:marker>
              <c:symbol val="none"/>
            </c:marker>
            <c:bubble3D val="0"/>
          </c:dPt>
          <c:dPt>
            <c:idx val="37"/>
            <c:marker>
              <c:symbol val="none"/>
            </c:marker>
            <c:bubble3D val="0"/>
          </c:dPt>
          <c:dPt>
            <c:idx val="38"/>
            <c:bubble3D val="0"/>
          </c:dPt>
          <c:dPt>
            <c:idx val="39"/>
            <c:marker>
              <c:symbol val="none"/>
            </c:marker>
            <c:bubble3D val="0"/>
          </c:dPt>
          <c:dPt>
            <c:idx val="40"/>
            <c:marker>
              <c:symbol val="none"/>
            </c:marker>
            <c:bubble3D val="0"/>
          </c:dPt>
          <c:dPt>
            <c:idx val="41"/>
            <c:marker>
              <c:symbol val="none"/>
            </c:marker>
            <c:bubble3D val="0"/>
          </c:dPt>
          <c:dPt>
            <c:idx val="47"/>
            <c:bubble3D val="0"/>
          </c:dPt>
          <c:dPt>
            <c:idx val="56"/>
            <c:bubble3D val="0"/>
          </c:dPt>
          <c:cat>
            <c:multiLvlStrRef>
              <c:extLst>
                <c:ext xmlns:c15="http://schemas.microsoft.com/office/drawing/2012/chart" uri="{02D57815-91ED-43cb-92C2-25804820EDAC}">
                  <c15:fullRef>
                    <c15:sqref>('1.1'!$A$29:$B$32,'1.1'!$A$35:$B$38,'1.1'!$A$41:$B$44,'1.1'!$A$47:$B$50,'1.1'!$A$53:$B$56,'1.1'!$A$59:$B$62,'1.1'!$A$65:$B$68,'1.1'!$A$71:$B$74,'1.1'!$A$77:$B$80,'1.1'!$A$83:$B$86,'1.1'!$A$89:$B$92,'1.1'!$A$95:$B$98,'1.1'!$A$101:$B$104,'1.1'!$A$107:$B$110,'1.1'!$A$113:$B$117)</c15:sqref>
                  </c15:fullRef>
                </c:ext>
              </c:extLst>
              <c:f>('1.1'!$A$53:$B$56,'1.1'!$A$59:$B$62,'1.1'!$A$65:$B$68,'1.1'!$A$71:$B$74,'1.1'!$A$77:$B$80,'1.1'!$A$83:$B$86,'1.1'!$A$89:$B$92,'1.1'!$A$95:$B$98,'1.1'!$A$101:$B$104,'1.1'!$A$107:$B$110,'1.1'!$A$113:$B$117)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('1.1'!$G$29:$G$32,'1.1'!$G$35:$G$38,'1.1'!$G$41:$G$44,'1.1'!$G$47:$G$50,'1.1'!$G$53:$G$56,'1.1'!$G$59:$G$62,'1.1'!$G$65:$G$68,'1.1'!$G$71:$G$74,'1.1'!$G$77:$G$80,'1.1'!$G$83:$G$86,'1.1'!$G$89:$G$92,'1.1'!$G$95:$G$98,'1.1'!$G$101:$G$104,'1.1'!$G$107:$G$110,'1.1'!$G$113:$G$115)</c15:sqref>
                  </c15:fullRef>
                </c:ext>
              </c:extLst>
              <c:f>('1.1'!$G$53:$G$56,'1.1'!$G$59:$G$62,'1.1'!$G$65:$G$68,'1.1'!$G$71:$G$74,'1.1'!$G$77:$G$80,'1.1'!$G$83:$G$86,'1.1'!$G$89:$G$92,'1.1'!$G$95:$G$98,'1.1'!$G$101:$G$104,'1.1'!$G$107:$G$110,'1.1'!$G$113:$G$115)</c:f>
              <c:numCache>
                <c:formatCode>#,##0</c:formatCode>
                <c:ptCount val="43"/>
                <c:pt idx="0">
                  <c:v>4484</c:v>
                </c:pt>
                <c:pt idx="1">
                  <c:v>4598</c:v>
                </c:pt>
                <c:pt idx="2">
                  <c:v>3449</c:v>
                </c:pt>
                <c:pt idx="3">
                  <c:v>3660</c:v>
                </c:pt>
                <c:pt idx="4">
                  <c:v>3645</c:v>
                </c:pt>
                <c:pt idx="5">
                  <c:v>3753</c:v>
                </c:pt>
                <c:pt idx="6">
                  <c:v>3451</c:v>
                </c:pt>
                <c:pt idx="7">
                  <c:v>3660</c:v>
                </c:pt>
                <c:pt idx="8">
                  <c:v>3503</c:v>
                </c:pt>
                <c:pt idx="9">
                  <c:v>3402</c:v>
                </c:pt>
                <c:pt idx="10">
                  <c:v>3279</c:v>
                </c:pt>
                <c:pt idx="11">
                  <c:v>3021</c:v>
                </c:pt>
                <c:pt idx="12">
                  <c:v>2849</c:v>
                </c:pt>
                <c:pt idx="13">
                  <c:v>2911</c:v>
                </c:pt>
                <c:pt idx="14">
                  <c:v>2866</c:v>
                </c:pt>
                <c:pt idx="15">
                  <c:v>2608</c:v>
                </c:pt>
                <c:pt idx="16">
                  <c:v>2743</c:v>
                </c:pt>
                <c:pt idx="17">
                  <c:v>2905</c:v>
                </c:pt>
                <c:pt idx="18">
                  <c:v>3001</c:v>
                </c:pt>
                <c:pt idx="19">
                  <c:v>2997</c:v>
                </c:pt>
                <c:pt idx="20">
                  <c:v>2020</c:v>
                </c:pt>
                <c:pt idx="21">
                  <c:v>2801</c:v>
                </c:pt>
                <c:pt idx="22">
                  <c:v>2983</c:v>
                </c:pt>
                <c:pt idx="23">
                  <c:v>3230</c:v>
                </c:pt>
                <c:pt idx="24">
                  <c:v>3498</c:v>
                </c:pt>
                <c:pt idx="25">
                  <c:v>3338</c:v>
                </c:pt>
                <c:pt idx="26">
                  <c:v>2874</c:v>
                </c:pt>
                <c:pt idx="27">
                  <c:v>3247</c:v>
                </c:pt>
                <c:pt idx="28">
                  <c:v>3304</c:v>
                </c:pt>
                <c:pt idx="29">
                  <c:v>3112</c:v>
                </c:pt>
                <c:pt idx="30">
                  <c:v>3072</c:v>
                </c:pt>
                <c:pt idx="31">
                  <c:v>2826</c:v>
                </c:pt>
                <c:pt idx="32">
                  <c:v>3007</c:v>
                </c:pt>
                <c:pt idx="33">
                  <c:v>3071</c:v>
                </c:pt>
                <c:pt idx="34">
                  <c:v>2992</c:v>
                </c:pt>
                <c:pt idx="35">
                  <c:v>3086</c:v>
                </c:pt>
                <c:pt idx="36">
                  <c:v>3011</c:v>
                </c:pt>
                <c:pt idx="37">
                  <c:v>3162</c:v>
                </c:pt>
                <c:pt idx="38">
                  <c:v>3063</c:v>
                </c:pt>
                <c:pt idx="39">
                  <c:v>2511</c:v>
                </c:pt>
                <c:pt idx="40">
                  <c:v>1811</c:v>
                </c:pt>
                <c:pt idx="41">
                  <c:v>2421</c:v>
                </c:pt>
                <c:pt idx="42">
                  <c:v>2992</c:v>
                </c:pt>
              </c:numCache>
            </c:numRef>
          </c:val>
          <c:smooth val="0"/>
          <c:extLst>
            <c:ext xmlns:c15="http://schemas.microsoft.com/office/drawing/2012/chart" uri="{02D57815-91ED-43cb-92C2-25804820EDAC}">
              <c15:categoryFilterExceptions>
                <c15:categoryFilterException>
                  <c15:sqref>'1.1'!$G$29</c15:sqref>
                  <c15:bubble3D val="0"/>
                </c15:categoryFilterException>
                <c15:categoryFilterException>
                  <c15:sqref>'1.1'!$G$30</c15:sqref>
                  <c15:bubble3D val="0"/>
                </c15:categoryFilterException>
                <c15:categoryFilterException>
                  <c15:sqref>'1.1'!$G$31</c15:sqref>
                  <c15:bubble3D val="0"/>
                </c15:categoryFilterException>
                <c15:categoryFilterException>
                  <c15:sqref>'1.1'!$G$32</c15:sqref>
                  <c15:bubble3D val="0"/>
                </c15:categoryFilterException>
                <c15:categoryFilterException>
                  <c15:sqref>'1.1'!$G$35</c15:sqref>
                  <c15:bubble3D val="0"/>
                </c15:categoryFilterException>
                <c15:categoryFilterException>
                  <c15:sqref>'1.1'!$G$36</c15:sqref>
                  <c15:bubble3D val="0"/>
                </c15:categoryFilterException>
                <c15:categoryFilterException>
                  <c15:sqref>'1.1'!$G$37</c15:sqref>
                  <c15:bubble3D val="0"/>
                </c15:categoryFilterException>
                <c15:categoryFilterException>
                  <c15:sqref>'1.1'!$G$38</c15:sqref>
                  <c15:bubble3D val="0"/>
                </c15:categoryFilterException>
                <c15:categoryFilterException>
                  <c15:sqref>'1.1'!$G$41</c15:sqref>
                  <c15:bubble3D val="0"/>
                </c15:categoryFilterException>
                <c15:categoryFilterException>
                  <c15:sqref>'1.1'!$G$42</c15:sqref>
                  <c15:bubble3D val="0"/>
                </c15:categoryFilterException>
                <c15:categoryFilterException>
                  <c15:sqref>'1.1'!$G$43</c15:sqref>
                  <c15:bubble3D val="0"/>
                </c15:categoryFilterException>
                <c15:categoryFilterException>
                  <c15:sqref>'1.1'!$G$44</c15:sqref>
                  <c15:bubble3D val="0"/>
                </c15:categoryFilterException>
                <c15:categoryFilterException>
                  <c15:sqref>'1.1'!$G$47</c15:sqref>
                  <c15:bubble3D val="0"/>
                </c15:categoryFilterException>
                <c15:categoryFilterException>
                  <c15:sqref>'1.1'!$G$48</c15:sqref>
                  <c15:bubble3D val="0"/>
                </c15:categoryFilterException>
                <c15:categoryFilterException>
                  <c15:sqref>'1.1'!$G$49</c15:sqref>
                  <c15:bubble3D val="0"/>
                </c15:categoryFilterException>
                <c15:categoryFilterException>
                  <c15:sqref>'1.1'!$G$50</c15:sqref>
                  <c15:bubble3D val="0"/>
                </c15:categoryFilterException>
              </c15:categoryFilterExceptions>
            </c:ext>
          </c:extLst>
        </c:ser>
        <c:dLbls>
          <c:showLegendKey val="0"/>
          <c:showVal val="0"/>
          <c:showCatName val="0"/>
          <c:showSerName val="0"/>
          <c:showPercent val="0"/>
          <c:showBubbleSize val="0"/>
        </c:dLbls>
        <c:marker val="1"/>
        <c:smooth val="0"/>
        <c:axId val="-608487072"/>
        <c:axId val="-608493056"/>
      </c:lineChart>
      <c:catAx>
        <c:axId val="-608487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608493056"/>
        <c:crossesAt val="0"/>
        <c:auto val="1"/>
        <c:lblAlgn val="ctr"/>
        <c:lblOffset val="100"/>
        <c:noMultiLvlLbl val="0"/>
      </c:catAx>
      <c:valAx>
        <c:axId val="-608493056"/>
        <c:scaling>
          <c:orientation val="minMax"/>
        </c:scaling>
        <c:delete val="0"/>
        <c:axPos val="l"/>
        <c:numFmt formatCode="#,##0" sourceLinked="1"/>
        <c:majorTickMark val="out"/>
        <c:minorTickMark val="none"/>
        <c:tickLblPos val="nextTo"/>
        <c:txPr>
          <a:bodyPr/>
          <a:lstStyle/>
          <a:p>
            <a:pPr>
              <a:defRPr sz="1200"/>
            </a:pPr>
            <a:endParaRPr lang="en-US"/>
          </a:p>
        </c:txPr>
        <c:crossAx val="-608487072"/>
        <c:crosses val="autoZero"/>
        <c:crossBetween val="midCat"/>
      </c:valAx>
    </c:plotArea>
    <c:legend>
      <c:legendPos val="b"/>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23410631393413"/>
          <c:y val="2.5505498002562018E-2"/>
          <c:w val="0.81286636837437209"/>
          <c:h val="0.69919930381806461"/>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cat>
            <c:multiLvlStrRef>
              <c:extLst>
                <c:ext xmlns:c15="http://schemas.microsoft.com/office/drawing/2012/chart" uri="{02D57815-91ED-43cb-92C2-25804820EDAC}">
                  <c15:fullRef>
                    <c15:sqref>'4.1'!$A$88:$B$98</c15:sqref>
                  </c15:fullRef>
                </c:ext>
              </c:extLst>
              <c:f>'4.1'!$A$94:$B$98</c:f>
              <c:multiLvlStrCache>
                <c:ptCount val="5"/>
                <c:lvl>
                  <c:pt idx="0">
                    <c:v>Q3</c:v>
                  </c:pt>
                  <c:pt idx="1">
                    <c:v>Q4</c:v>
                  </c:pt>
                  <c:pt idx="2">
                    <c:v>Q1</c:v>
                  </c:pt>
                  <c:pt idx="3">
                    <c:v>Q2</c:v>
                  </c:pt>
                  <c:pt idx="4">
                    <c:v>Q3</c:v>
                  </c:pt>
                </c:lvl>
                <c:lvl>
                  <c:pt idx="2">
                    <c:v>2020/21</c:v>
                  </c:pt>
                </c:lvl>
              </c:multiLvlStrCache>
            </c:multiLvlStrRef>
          </c:cat>
          <c:val>
            <c:numRef>
              <c:extLst>
                <c:ext xmlns:c15="http://schemas.microsoft.com/office/drawing/2012/chart" uri="{02D57815-91ED-43cb-92C2-25804820EDAC}">
                  <c15:fullRef>
                    <c15:sqref>('4.1'!$C$23:$C$26,'4.1'!$C$29:$C$32,'4.1'!$C$35:$C$37)</c15:sqref>
                  </c15:fullRef>
                </c:ext>
              </c:extLst>
              <c:f>('4.1'!$C$31:$C$32,'4.1'!$C$35:$C$37)</c:f>
              <c:numCache>
                <c:formatCode>#,##0</c:formatCode>
                <c:ptCount val="5"/>
                <c:pt idx="0">
                  <c:v>2947</c:v>
                </c:pt>
                <c:pt idx="1">
                  <c:v>2852</c:v>
                </c:pt>
                <c:pt idx="2">
                  <c:v>2286</c:v>
                </c:pt>
                <c:pt idx="3">
                  <c:v>3237</c:v>
                </c:pt>
                <c:pt idx="4">
                  <c:v>3574</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extLst>
                <c:ext xmlns:c15="http://schemas.microsoft.com/office/drawing/2012/chart" uri="{02D57815-91ED-43cb-92C2-25804820EDAC}">
                  <c15:fullRef>
                    <c15:sqref>'4.1'!$A$88:$B$98</c15:sqref>
                  </c15:fullRef>
                </c:ext>
              </c:extLst>
              <c:f>'4.1'!$A$94:$B$98</c:f>
              <c:multiLvlStrCache>
                <c:ptCount val="5"/>
                <c:lvl>
                  <c:pt idx="0">
                    <c:v>Q3</c:v>
                  </c:pt>
                  <c:pt idx="1">
                    <c:v>Q4</c:v>
                  </c:pt>
                  <c:pt idx="2">
                    <c:v>Q1</c:v>
                  </c:pt>
                  <c:pt idx="3">
                    <c:v>Q2</c:v>
                  </c:pt>
                  <c:pt idx="4">
                    <c:v>Q3</c:v>
                  </c:pt>
                </c:lvl>
                <c:lvl>
                  <c:pt idx="2">
                    <c:v>2020/21</c:v>
                  </c:pt>
                </c:lvl>
              </c:multiLvlStrCache>
            </c:multiLvlStrRef>
          </c:cat>
          <c:val>
            <c:numRef>
              <c:extLst>
                <c:ext xmlns:c15="http://schemas.microsoft.com/office/drawing/2012/chart" uri="{02D57815-91ED-43cb-92C2-25804820EDAC}">
                  <c15:fullRef>
                    <c15:sqref>('4.1'!$D$23:$D$26,'4.1'!$D$29:$D$32,'4.1'!$D$35:$D$37)</c15:sqref>
                  </c15:fullRef>
                </c:ext>
              </c:extLst>
              <c:f>('4.1'!$D$31:$D$32,'4.1'!$D$35:$D$37)</c:f>
              <c:numCache>
                <c:formatCode>#,##0</c:formatCode>
                <c:ptCount val="5"/>
                <c:pt idx="0">
                  <c:v>3031</c:v>
                </c:pt>
                <c:pt idx="1">
                  <c:v>2478</c:v>
                </c:pt>
                <c:pt idx="2">
                  <c:v>1790</c:v>
                </c:pt>
                <c:pt idx="3">
                  <c:v>2386</c:v>
                </c:pt>
                <c:pt idx="4">
                  <c:v>2959</c:v>
                </c:pt>
              </c:numCache>
            </c:numRef>
          </c:val>
          <c:smooth val="0"/>
        </c:ser>
        <c:dLbls>
          <c:showLegendKey val="0"/>
          <c:showVal val="0"/>
          <c:showCatName val="0"/>
          <c:showSerName val="0"/>
          <c:showPercent val="0"/>
          <c:showBubbleSize val="0"/>
        </c:dLbls>
        <c:marker val="1"/>
        <c:smooth val="0"/>
        <c:axId val="-610003328"/>
        <c:axId val="-610007136"/>
      </c:lineChart>
      <c:catAx>
        <c:axId val="-610003328"/>
        <c:scaling>
          <c:orientation val="minMax"/>
        </c:scaling>
        <c:delete val="0"/>
        <c:axPos val="b"/>
        <c:numFmt formatCode="General" sourceLinked="0"/>
        <c:majorTickMark val="out"/>
        <c:minorTickMark val="none"/>
        <c:tickLblPos val="nextTo"/>
        <c:txPr>
          <a:bodyPr rot="0" vert="horz"/>
          <a:lstStyle/>
          <a:p>
            <a:pPr>
              <a:defRPr/>
            </a:pPr>
            <a:endParaRPr lang="en-US"/>
          </a:p>
        </c:txPr>
        <c:crossAx val="-610007136"/>
        <c:crossesAt val="0"/>
        <c:auto val="1"/>
        <c:lblAlgn val="ctr"/>
        <c:lblOffset val="100"/>
        <c:noMultiLvlLbl val="0"/>
      </c:catAx>
      <c:valAx>
        <c:axId val="-610007136"/>
        <c:scaling>
          <c:orientation val="minMax"/>
        </c:scaling>
        <c:delete val="0"/>
        <c:axPos val="l"/>
        <c:numFmt formatCode="#,##0" sourceLinked="1"/>
        <c:majorTickMark val="out"/>
        <c:minorTickMark val="none"/>
        <c:tickLblPos val="nextTo"/>
        <c:crossAx val="-610003328"/>
        <c:crosses val="autoZero"/>
        <c:crossBetween val="between"/>
      </c:valAx>
    </c:plotArea>
    <c:legend>
      <c:legendPos val="r"/>
      <c:layout>
        <c:manualLayout>
          <c:xMode val="edge"/>
          <c:yMode val="edge"/>
          <c:x val="0.22666105749177781"/>
          <c:y val="0.90478279933453942"/>
          <c:w val="0.59596635827898836"/>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734519166412609"/>
          <c:y val="5.9181343273454132E-2"/>
          <c:w val="0.52981516617651714"/>
          <c:h val="0.80840028666348873"/>
        </c:manualLayout>
      </c:layout>
      <c:barChart>
        <c:barDir val="bar"/>
        <c:grouping val="clustered"/>
        <c:varyColors val="0"/>
        <c:ser>
          <c:idx val="1"/>
          <c:order val="0"/>
          <c:tx>
            <c:v>Apr-Dec 2020</c:v>
          </c:tx>
          <c:spPr>
            <a:solidFill>
              <a:srgbClr val="2B4171"/>
            </a:solidFill>
          </c:spPr>
          <c:invertIfNegative val="0"/>
          <c:cat>
            <c:strRef>
              <c:f>'4.2'!$C$134:$N$134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'4.2'!$C$75:$N$75</c:f>
              <c:numCache>
                <c:formatCode>#,##0.0</c:formatCode>
                <c:ptCount val="12"/>
                <c:pt idx="0">
                  <c:v>10.8</c:v>
                </c:pt>
                <c:pt idx="1">
                  <c:v>17.399999999999999</c:v>
                </c:pt>
                <c:pt idx="2">
                  <c:v>27.2</c:v>
                </c:pt>
                <c:pt idx="3">
                  <c:v>20</c:v>
                </c:pt>
                <c:pt idx="4">
                  <c:v>20</c:v>
                </c:pt>
                <c:pt idx="5">
                  <c:v>14.4</c:v>
                </c:pt>
                <c:pt idx="6">
                  <c:v>16.399999999999999</c:v>
                </c:pt>
                <c:pt idx="7">
                  <c:v>24.8</c:v>
                </c:pt>
                <c:pt idx="8">
                  <c:v>10.4</c:v>
                </c:pt>
                <c:pt idx="9">
                  <c:v>16</c:v>
                </c:pt>
                <c:pt idx="10">
                  <c:v>19.600000000000001</c:v>
                </c:pt>
                <c:pt idx="11">
                  <c:v>17.8</c:v>
                </c:pt>
              </c:numCache>
            </c:numRef>
          </c:val>
        </c:ser>
        <c:ser>
          <c:idx val="2"/>
          <c:order val="1"/>
          <c:tx>
            <c:strRef>
              <c:f>'4.2'!$B$81</c:f>
              <c:strCache>
                <c:ptCount val="1"/>
                <c:pt idx="0">
                  <c:v>Apr-Dec 2019</c:v>
                </c:pt>
              </c:strCache>
            </c:strRef>
          </c:tx>
          <c:spPr>
            <a:solidFill>
              <a:srgbClr val="F8B728"/>
            </a:solidFill>
          </c:spPr>
          <c:invertIfNegative val="0"/>
          <c:cat>
            <c:strRef>
              <c:f>'4.2'!$C$134:$N$134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'4.2'!$C$81:$N$81</c:f>
              <c:numCache>
                <c:formatCode>#,##0.0</c:formatCode>
                <c:ptCount val="12"/>
                <c:pt idx="0">
                  <c:v>9.1999999999999993</c:v>
                </c:pt>
                <c:pt idx="1">
                  <c:v>15.6</c:v>
                </c:pt>
                <c:pt idx="2">
                  <c:v>14.6</c:v>
                </c:pt>
                <c:pt idx="3">
                  <c:v>13.8</c:v>
                </c:pt>
                <c:pt idx="4">
                  <c:v>19.8</c:v>
                </c:pt>
                <c:pt idx="5">
                  <c:v>13.8</c:v>
                </c:pt>
                <c:pt idx="6">
                  <c:v>10.199999999999999</c:v>
                </c:pt>
                <c:pt idx="7">
                  <c:v>16.399999999999999</c:v>
                </c:pt>
                <c:pt idx="8">
                  <c:v>7.4</c:v>
                </c:pt>
                <c:pt idx="9">
                  <c:v>12.6</c:v>
                </c:pt>
                <c:pt idx="10">
                  <c:v>21.5</c:v>
                </c:pt>
                <c:pt idx="11">
                  <c:v>14</c:v>
                </c:pt>
              </c:numCache>
            </c:numRef>
          </c:val>
        </c:ser>
        <c:dLbls>
          <c:showLegendKey val="0"/>
          <c:showVal val="0"/>
          <c:showCatName val="0"/>
          <c:showSerName val="0"/>
          <c:showPercent val="0"/>
          <c:showBubbleSize val="0"/>
        </c:dLbls>
        <c:gapWidth val="150"/>
        <c:axId val="-610004960"/>
        <c:axId val="-610004416"/>
      </c:barChart>
      <c:scatterChart>
        <c:scatterStyle val="lineMarker"/>
        <c:varyColors val="0"/>
        <c:ser>
          <c:idx val="0"/>
          <c:order val="2"/>
          <c:spPr>
            <a:ln w="15875">
              <a:solidFill>
                <a:srgbClr val="FF0000">
                  <a:alpha val="70000"/>
                </a:srgbClr>
              </a:solidFill>
            </a:ln>
          </c:spPr>
          <c:marker>
            <c:symbol val="none"/>
          </c:marker>
          <c:xVal>
            <c:numRef>
              <c:f>'4.2'!$C$137:$C$138</c:f>
              <c:numCache>
                <c:formatCode>General</c:formatCode>
                <c:ptCount val="2"/>
                <c:pt idx="0">
                  <c:v>15</c:v>
                </c:pt>
                <c:pt idx="1">
                  <c:v>15</c:v>
                </c:pt>
              </c:numCache>
            </c:numRef>
          </c:xVal>
          <c:yVal>
            <c:numRef>
              <c:f>'4.2'!$D$137:$D$138</c:f>
              <c:numCache>
                <c:formatCode>General</c:formatCode>
                <c:ptCount val="2"/>
                <c:pt idx="0">
                  <c:v>0</c:v>
                </c:pt>
                <c:pt idx="1">
                  <c:v>1</c:v>
                </c:pt>
              </c:numCache>
            </c:numRef>
          </c:yVal>
          <c:smooth val="0"/>
        </c:ser>
        <c:dLbls>
          <c:showLegendKey val="0"/>
          <c:showVal val="0"/>
          <c:showCatName val="0"/>
          <c:showSerName val="0"/>
          <c:showPercent val="0"/>
          <c:showBubbleSize val="0"/>
        </c:dLbls>
        <c:axId val="-678228480"/>
        <c:axId val="-610003872"/>
      </c:scatterChart>
      <c:catAx>
        <c:axId val="-610004960"/>
        <c:scaling>
          <c:orientation val="maxMin"/>
        </c:scaling>
        <c:delete val="0"/>
        <c:axPos val="l"/>
        <c:numFmt formatCode="General" sourceLinked="0"/>
        <c:majorTickMark val="out"/>
        <c:minorTickMark val="none"/>
        <c:tickLblPos val="nextTo"/>
        <c:txPr>
          <a:bodyPr/>
          <a:lstStyle/>
          <a:p>
            <a:pPr>
              <a:defRPr sz="1050" baseline="0"/>
            </a:pPr>
            <a:endParaRPr lang="en-US"/>
          </a:p>
        </c:txPr>
        <c:crossAx val="-610004416"/>
        <c:crosses val="autoZero"/>
        <c:auto val="1"/>
        <c:lblAlgn val="ctr"/>
        <c:lblOffset val="100"/>
        <c:noMultiLvlLbl val="0"/>
      </c:catAx>
      <c:valAx>
        <c:axId val="-610004416"/>
        <c:scaling>
          <c:orientation val="minMax"/>
        </c:scaling>
        <c:delete val="0"/>
        <c:axPos val="t"/>
        <c:minorGridlines/>
        <c:numFmt formatCode="0" sourceLinked="0"/>
        <c:majorTickMark val="out"/>
        <c:minorTickMark val="none"/>
        <c:tickLblPos val="nextTo"/>
        <c:spPr>
          <a:noFill/>
        </c:spPr>
        <c:txPr>
          <a:bodyPr/>
          <a:lstStyle/>
          <a:p>
            <a:pPr>
              <a:defRPr sz="900"/>
            </a:pPr>
            <a:endParaRPr lang="en-US"/>
          </a:p>
        </c:txPr>
        <c:crossAx val="-610004960"/>
        <c:crosses val="autoZero"/>
        <c:crossBetween val="between"/>
        <c:minorUnit val="5"/>
      </c:valAx>
      <c:valAx>
        <c:axId val="-610003872"/>
        <c:scaling>
          <c:orientation val="minMax"/>
          <c:max val="1"/>
        </c:scaling>
        <c:delete val="0"/>
        <c:axPos val="r"/>
        <c:numFmt formatCode="General" sourceLinked="1"/>
        <c:majorTickMark val="none"/>
        <c:minorTickMark val="none"/>
        <c:tickLblPos val="none"/>
        <c:spPr>
          <a:noFill/>
          <a:ln>
            <a:noFill/>
          </a:ln>
        </c:spPr>
        <c:crossAx val="-678228480"/>
        <c:crosses val="max"/>
        <c:crossBetween val="midCat"/>
      </c:valAx>
      <c:valAx>
        <c:axId val="-678228480"/>
        <c:scaling>
          <c:orientation val="minMax"/>
        </c:scaling>
        <c:delete val="1"/>
        <c:axPos val="b"/>
        <c:numFmt formatCode="General" sourceLinked="1"/>
        <c:majorTickMark val="out"/>
        <c:minorTickMark val="none"/>
        <c:tickLblPos val="nextTo"/>
        <c:crossAx val="-610003872"/>
        <c:crosses val="autoZero"/>
        <c:crossBetween val="midCat"/>
      </c:valAx>
      <c:spPr>
        <a:noFill/>
      </c:spPr>
    </c:plotArea>
    <c:legend>
      <c:legendPos val="r"/>
      <c:legendEntry>
        <c:idx val="2"/>
        <c:delete val="1"/>
      </c:legendEntry>
      <c:layout>
        <c:manualLayout>
          <c:xMode val="edge"/>
          <c:yMode val="edge"/>
          <c:x val="0.47299169643240679"/>
          <c:y val="0.91958007349601767"/>
          <c:w val="0.29596865609190159"/>
          <c:h val="8.0419926913788645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48034832510344"/>
          <c:h val="0.8039554352434739"/>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marker>
              <c:symbol val="none"/>
            </c:marker>
            <c:bubble3D val="0"/>
          </c:dPt>
          <c:dPt>
            <c:idx val="2"/>
            <c:bubble3D val="0"/>
          </c:dPt>
          <c:dPt>
            <c:idx val="3"/>
            <c:marker>
              <c:symbol val="none"/>
            </c:marker>
            <c:bubble3D val="0"/>
          </c:dPt>
          <c:dPt>
            <c:idx val="4"/>
            <c:marker>
              <c:symbol val="none"/>
            </c:marker>
            <c:bubble3D val="0"/>
          </c:dPt>
          <c:dPt>
            <c:idx val="5"/>
            <c:marker>
              <c:symbol val="none"/>
            </c:marker>
            <c:bubble3D val="0"/>
          </c:dPt>
          <c:dPt>
            <c:idx val="6"/>
            <c:bubble3D val="0"/>
          </c:dPt>
          <c:dPt>
            <c:idx val="7"/>
            <c:marker>
              <c:symbol val="none"/>
            </c:marker>
            <c:bubble3D val="0"/>
          </c:dPt>
          <c:dPt>
            <c:idx val="8"/>
            <c:marker>
              <c:symbol val="none"/>
            </c:marker>
            <c:bubble3D val="0"/>
          </c:dPt>
          <c:dPt>
            <c:idx val="9"/>
            <c:marker>
              <c:symbol val="none"/>
            </c:marker>
            <c:bubble3D val="0"/>
          </c:dPt>
          <c:dPt>
            <c:idx val="10"/>
            <c:bubble3D val="0"/>
          </c:dPt>
          <c:dPt>
            <c:idx val="11"/>
            <c:marker>
              <c:symbol val="none"/>
            </c:marker>
            <c:bubble3D val="0"/>
          </c:dPt>
          <c:dPt>
            <c:idx val="12"/>
            <c:marker>
              <c:symbol val="none"/>
            </c:marker>
            <c:bubble3D val="0"/>
          </c:dPt>
          <c:dPt>
            <c:idx val="13"/>
            <c:marker>
              <c:symbol val="none"/>
            </c:marker>
            <c:bubble3D val="0"/>
          </c:dPt>
          <c:dPt>
            <c:idx val="14"/>
            <c:bubble3D val="0"/>
          </c:dPt>
          <c:dPt>
            <c:idx val="15"/>
            <c:marker>
              <c:symbol val="none"/>
            </c:marker>
            <c:bubble3D val="0"/>
          </c:dPt>
          <c:dPt>
            <c:idx val="16"/>
            <c:marker>
              <c:symbol val="none"/>
            </c:marker>
            <c:bubble3D val="0"/>
          </c:dPt>
          <c:dPt>
            <c:idx val="17"/>
            <c:marker>
              <c:symbol val="none"/>
            </c:marker>
            <c:bubble3D val="0"/>
          </c:dPt>
          <c:dPt>
            <c:idx val="18"/>
            <c:bubble3D val="0"/>
          </c:dPt>
          <c:dPt>
            <c:idx val="19"/>
            <c:marker>
              <c:symbol val="none"/>
            </c:marker>
            <c:bubble3D val="0"/>
          </c:dPt>
          <c:dPt>
            <c:idx val="20"/>
            <c:marker>
              <c:symbol val="none"/>
            </c:marker>
            <c:bubble3D val="0"/>
          </c:dPt>
          <c:dPt>
            <c:idx val="21"/>
            <c:marker>
              <c:symbol val="none"/>
            </c:marker>
            <c:bubble3D val="0"/>
          </c:dPt>
          <c:dPt>
            <c:idx val="22"/>
            <c:bubble3D val="0"/>
          </c:dPt>
          <c:dPt>
            <c:idx val="23"/>
            <c:marker>
              <c:symbol val="none"/>
            </c:marker>
            <c:bubble3D val="0"/>
          </c:dPt>
          <c:dPt>
            <c:idx val="24"/>
            <c:marker>
              <c:symbol val="none"/>
            </c:marker>
            <c:bubble3D val="0"/>
          </c:dPt>
          <c:dPt>
            <c:idx val="25"/>
            <c:marker>
              <c:symbol val="none"/>
            </c:marker>
            <c:bubble3D val="0"/>
          </c:dPt>
          <c:dPt>
            <c:idx val="26"/>
            <c:bubble3D val="0"/>
          </c:dPt>
          <c:dPt>
            <c:idx val="27"/>
            <c:marker>
              <c:symbol val="none"/>
            </c:marker>
            <c:bubble3D val="0"/>
          </c:dPt>
          <c:dPt>
            <c:idx val="28"/>
            <c:marker>
              <c:symbol val="none"/>
            </c:marker>
            <c:bubble3D val="0"/>
          </c:dPt>
          <c:dPt>
            <c:idx val="29"/>
            <c:marker>
              <c:symbol val="none"/>
            </c:marker>
            <c:bubble3D val="0"/>
          </c:dPt>
          <c:dPt>
            <c:idx val="30"/>
            <c:bubble3D val="0"/>
          </c:dPt>
          <c:dPt>
            <c:idx val="31"/>
            <c:marker>
              <c:symbol val="none"/>
            </c:marker>
            <c:bubble3D val="0"/>
          </c:dPt>
          <c:dPt>
            <c:idx val="32"/>
            <c:marker>
              <c:symbol val="none"/>
            </c:marker>
            <c:bubble3D val="0"/>
          </c:dPt>
          <c:dPt>
            <c:idx val="33"/>
            <c:marker>
              <c:symbol val="none"/>
            </c:marker>
            <c:bubble3D val="0"/>
          </c:dPt>
          <c:dPt>
            <c:idx val="34"/>
            <c:bubble3D val="0"/>
          </c:dPt>
          <c:dPt>
            <c:idx val="35"/>
            <c:marker>
              <c:symbol val="none"/>
            </c:marker>
            <c:bubble3D val="0"/>
          </c:dPt>
          <c:dPt>
            <c:idx val="36"/>
            <c:marker>
              <c:symbol val="none"/>
            </c:marker>
            <c:bubble3D val="0"/>
          </c:dPt>
          <c:dPt>
            <c:idx val="37"/>
            <c:marker>
              <c:symbol val="none"/>
            </c:marker>
            <c:bubble3D val="0"/>
          </c:dPt>
          <c:dPt>
            <c:idx val="38"/>
            <c:bubble3D val="0"/>
          </c:dPt>
          <c:dPt>
            <c:idx val="39"/>
            <c:marker>
              <c:symbol val="none"/>
            </c:marker>
            <c:bubble3D val="0"/>
          </c:dPt>
          <c:dPt>
            <c:idx val="40"/>
            <c:marker>
              <c:symbol val="none"/>
            </c:marker>
            <c:bubble3D val="0"/>
          </c:dPt>
          <c:dPt>
            <c:idx val="41"/>
            <c:marker>
              <c:symbol val="none"/>
            </c:marker>
            <c:bubble3D val="0"/>
          </c:dPt>
          <c:cat>
            <c:multiLvlStrRef>
              <c:extLst>
                <c:ext xmlns:c15="http://schemas.microsoft.com/office/drawing/2012/chart" uri="{02D57815-91ED-43cb-92C2-25804820EDAC}">
                  <c15:fullRef>
                    <c15:sqref>('5.3'!$A$35:$B$38,'5.3'!$A$41:$B$44,'5.3'!$A$47:$B$50,'5.3'!$A$53:$B$56,'5.3'!$A$59:$B$62,'5.3'!$A$65:$B$68,'5.3'!$A$71:$B$74,'5.3'!$A$77:$B$80,'5.3'!$A$83:$B$86,'5.3'!$A$89:$B$92,'5.3'!$A$95:$B$98,'5.3'!$A$101:$B$104,'5.3'!$A$107:$B$110,'5.3'!$A$113:$B$117)</c15:sqref>
                  </c15:fullRef>
                </c:ext>
              </c:extLst>
              <c:f>('5.3'!$A$53:$B$56,'5.3'!$A$59:$B$62,'5.3'!$A$65:$B$68,'5.3'!$A$71:$B$74,'5.3'!$A$77:$B$80,'5.3'!$A$83:$B$86,'5.3'!$A$89:$B$92,'5.3'!$A$95:$B$98,'5.3'!$A$101:$B$104,'5.3'!$A$107:$B$110,'5.3'!$A$113:$B$117)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('5.3'!$C$35:$C$38,'5.3'!$C$41:$C$44,'5.3'!$C$47:$C$50,'5.3'!$C$53:$C$56,'5.3'!$C$59:$C$62,'5.3'!$C$65:$C$68,'5.3'!$C$71:$C$74,'5.3'!$C$77:$C$80,'5.3'!$C$83:$C$86,'5.3'!$C$89:$C$92,'5.3'!$C$95:$C$98,'5.3'!$C$101:$C$104,'5.3'!$C$107:$C$110,'5.3'!$C$113:$C$115)</c15:sqref>
                  </c15:fullRef>
                </c:ext>
              </c:extLst>
              <c:f>('5.3'!$C$53:$C$56,'5.3'!$C$59:$C$62,'5.3'!$C$65:$C$68,'5.3'!$C$71:$C$74,'5.3'!$C$77:$C$80,'5.3'!$C$83:$C$86,'5.3'!$C$89:$C$92,'5.3'!$C$95:$C$98,'5.3'!$C$101:$C$104,'5.3'!$C$107:$C$110,'5.3'!$C$113:$C$115)</c:f>
              <c:numCache>
                <c:formatCode>#,##0</c:formatCode>
                <c:ptCount val="43"/>
                <c:pt idx="0">
                  <c:v>3294</c:v>
                </c:pt>
                <c:pt idx="1">
                  <c:v>3039</c:v>
                </c:pt>
                <c:pt idx="2">
                  <c:v>2485</c:v>
                </c:pt>
                <c:pt idx="3">
                  <c:v>2573</c:v>
                </c:pt>
                <c:pt idx="4">
                  <c:v>2345</c:v>
                </c:pt>
                <c:pt idx="5">
                  <c:v>1896</c:v>
                </c:pt>
                <c:pt idx="6">
                  <c:v>1816</c:v>
                </c:pt>
                <c:pt idx="7">
                  <c:v>1714</c:v>
                </c:pt>
                <c:pt idx="8">
                  <c:v>1718</c:v>
                </c:pt>
                <c:pt idx="9">
                  <c:v>1530</c:v>
                </c:pt>
                <c:pt idx="10">
                  <c:v>1509</c:v>
                </c:pt>
                <c:pt idx="11">
                  <c:v>1521</c:v>
                </c:pt>
                <c:pt idx="12">
                  <c:v>1636</c:v>
                </c:pt>
                <c:pt idx="13">
                  <c:v>1449</c:v>
                </c:pt>
                <c:pt idx="14">
                  <c:v>1567</c:v>
                </c:pt>
                <c:pt idx="15">
                  <c:v>1702</c:v>
                </c:pt>
                <c:pt idx="16">
                  <c:v>1960</c:v>
                </c:pt>
                <c:pt idx="17">
                  <c:v>1638</c:v>
                </c:pt>
                <c:pt idx="18">
                  <c:v>1787</c:v>
                </c:pt>
                <c:pt idx="19">
                  <c:v>1954</c:v>
                </c:pt>
                <c:pt idx="20">
                  <c:v>1876</c:v>
                </c:pt>
                <c:pt idx="21">
                  <c:v>1720</c:v>
                </c:pt>
                <c:pt idx="22">
                  <c:v>1794</c:v>
                </c:pt>
                <c:pt idx="23">
                  <c:v>1802</c:v>
                </c:pt>
                <c:pt idx="24">
                  <c:v>2153</c:v>
                </c:pt>
                <c:pt idx="25">
                  <c:v>1845</c:v>
                </c:pt>
                <c:pt idx="26">
                  <c:v>1875</c:v>
                </c:pt>
                <c:pt idx="27">
                  <c:v>1922</c:v>
                </c:pt>
                <c:pt idx="28">
                  <c:v>2023</c:v>
                </c:pt>
                <c:pt idx="29">
                  <c:v>1875</c:v>
                </c:pt>
                <c:pt idx="30">
                  <c:v>2001</c:v>
                </c:pt>
                <c:pt idx="31">
                  <c:v>1891</c:v>
                </c:pt>
                <c:pt idx="32">
                  <c:v>1955</c:v>
                </c:pt>
                <c:pt idx="33">
                  <c:v>1784</c:v>
                </c:pt>
                <c:pt idx="34">
                  <c:v>1940</c:v>
                </c:pt>
                <c:pt idx="35">
                  <c:v>1970</c:v>
                </c:pt>
                <c:pt idx="36">
                  <c:v>2133</c:v>
                </c:pt>
                <c:pt idx="37">
                  <c:v>1812</c:v>
                </c:pt>
                <c:pt idx="38">
                  <c:v>1845</c:v>
                </c:pt>
                <c:pt idx="39">
                  <c:v>1828</c:v>
                </c:pt>
                <c:pt idx="40">
                  <c:v>1583</c:v>
                </c:pt>
                <c:pt idx="41">
                  <c:v>2216</c:v>
                </c:pt>
                <c:pt idx="42">
                  <c:v>2427</c:v>
                </c:pt>
              </c:numCache>
            </c:numRef>
          </c:val>
          <c:smooth val="0"/>
          <c:extLst>
            <c:ext xmlns:c15="http://schemas.microsoft.com/office/drawing/2012/chart" uri="{02D57815-91ED-43cb-92C2-25804820EDAC}">
              <c15:categoryFilterExceptions>
                <c15:categoryFilterException>
                  <c15:sqref>'5.3'!$C$35</c15:sqref>
                  <c15:bubble3D val="0"/>
                </c15:categoryFilterException>
                <c15:categoryFilterException>
                  <c15:sqref>'5.3'!$C$36</c15:sqref>
                  <c15:bubble3D val="0"/>
                </c15:categoryFilterException>
                <c15:categoryFilterException>
                  <c15:sqref>'5.3'!$C$41</c15:sqref>
                  <c15:bubble3D val="0"/>
                </c15:categoryFilterException>
                <c15:categoryFilterException>
                  <c15:sqref>'5.3'!$C$42</c15:sqref>
                  <c15:bubble3D val="0"/>
                </c15:categoryFilterException>
                <c15:categoryFilterException>
                  <c15:sqref>'5.3'!$C$43</c15:sqref>
                  <c15:bubble3D val="0"/>
                </c15:categoryFilterException>
                <c15:categoryFilterException>
                  <c15:sqref>'5.3'!$C$44</c15:sqref>
                  <c15:bubble3D val="0"/>
                </c15:categoryFilterException>
                <c15:categoryFilterException>
                  <c15:sqref>'5.3'!$C$47</c15:sqref>
                  <c15:bubble3D val="0"/>
                </c15:categoryFilterException>
                <c15:categoryFilterException>
                  <c15:sqref>'5.3'!$C$48</c15:sqref>
                  <c15:bubble3D val="0"/>
                </c15:categoryFilterException>
                <c15:categoryFilterException>
                  <c15:sqref>'5.3'!$C$49</c15:sqref>
                  <c15:bubble3D val="0"/>
                </c15:categoryFilterException>
                <c15:categoryFilterException>
                  <c15:sqref>'5.3'!$C$50</c15:sqref>
                  <c15:bubble3D val="0"/>
                </c15:categoryFilterException>
              </c15:categoryFilterExceptions>
            </c:ext>
          </c:extLst>
        </c:ser>
        <c:ser>
          <c:idx val="1"/>
          <c:order val="1"/>
          <c:tx>
            <c:v>Applications Decided</c:v>
          </c:tx>
          <c:spPr>
            <a:ln>
              <a:solidFill>
                <a:srgbClr val="F8B728"/>
              </a:solidFill>
            </a:ln>
          </c:spPr>
          <c:marker>
            <c:symbol val="x"/>
            <c:size val="5"/>
            <c:spPr>
              <a:solidFill>
                <a:srgbClr val="F8B728"/>
              </a:solidFill>
              <a:ln>
                <a:solidFill>
                  <a:srgbClr val="F8B728"/>
                </a:solidFill>
              </a:ln>
            </c:spPr>
          </c:marker>
          <c:dPt>
            <c:idx val="0"/>
            <c:marker>
              <c:symbol val="none"/>
            </c:marker>
            <c:bubble3D val="0"/>
          </c:dPt>
          <c:dPt>
            <c:idx val="1"/>
            <c:marker>
              <c:symbol val="none"/>
            </c:marker>
            <c:bubble3D val="0"/>
          </c:dPt>
          <c:dPt>
            <c:idx val="2"/>
            <c:bubble3D val="0"/>
          </c:dPt>
          <c:dPt>
            <c:idx val="3"/>
            <c:marker>
              <c:symbol val="none"/>
            </c:marker>
            <c:bubble3D val="0"/>
          </c:dPt>
          <c:dPt>
            <c:idx val="4"/>
            <c:marker>
              <c:symbol val="none"/>
            </c:marker>
            <c:bubble3D val="0"/>
          </c:dPt>
          <c:dPt>
            <c:idx val="5"/>
            <c:marker>
              <c:symbol val="none"/>
            </c:marker>
            <c:bubble3D val="0"/>
          </c:dPt>
          <c:dPt>
            <c:idx val="6"/>
            <c:bubble3D val="0"/>
          </c:dPt>
          <c:dPt>
            <c:idx val="7"/>
            <c:marker>
              <c:symbol val="none"/>
            </c:marker>
            <c:bubble3D val="0"/>
          </c:dPt>
          <c:dPt>
            <c:idx val="8"/>
            <c:marker>
              <c:symbol val="none"/>
            </c:marker>
            <c:bubble3D val="0"/>
          </c:dPt>
          <c:dPt>
            <c:idx val="9"/>
            <c:marker>
              <c:symbol val="none"/>
            </c:marker>
            <c:bubble3D val="0"/>
          </c:dPt>
          <c:dPt>
            <c:idx val="10"/>
            <c:bubble3D val="0"/>
          </c:dPt>
          <c:dPt>
            <c:idx val="11"/>
            <c:marker>
              <c:symbol val="none"/>
            </c:marker>
            <c:bubble3D val="0"/>
          </c:dPt>
          <c:dPt>
            <c:idx val="12"/>
            <c:marker>
              <c:symbol val="none"/>
            </c:marker>
            <c:bubble3D val="0"/>
          </c:dPt>
          <c:dPt>
            <c:idx val="13"/>
            <c:marker>
              <c:symbol val="none"/>
            </c:marker>
            <c:bubble3D val="0"/>
          </c:dPt>
          <c:dPt>
            <c:idx val="14"/>
            <c:bubble3D val="0"/>
          </c:dPt>
          <c:dPt>
            <c:idx val="15"/>
            <c:marker>
              <c:symbol val="none"/>
            </c:marker>
            <c:bubble3D val="0"/>
          </c:dPt>
          <c:dPt>
            <c:idx val="16"/>
            <c:marker>
              <c:symbol val="none"/>
            </c:marker>
            <c:bubble3D val="0"/>
          </c:dPt>
          <c:dPt>
            <c:idx val="17"/>
            <c:marker>
              <c:symbol val="none"/>
            </c:marker>
            <c:bubble3D val="0"/>
          </c:dPt>
          <c:dPt>
            <c:idx val="18"/>
            <c:bubble3D val="0"/>
          </c:dPt>
          <c:dPt>
            <c:idx val="19"/>
            <c:marker>
              <c:symbol val="none"/>
            </c:marker>
            <c:bubble3D val="0"/>
          </c:dPt>
          <c:dPt>
            <c:idx val="20"/>
            <c:marker>
              <c:symbol val="none"/>
            </c:marker>
            <c:bubble3D val="0"/>
          </c:dPt>
          <c:dPt>
            <c:idx val="21"/>
            <c:marker>
              <c:symbol val="none"/>
            </c:marker>
            <c:bubble3D val="0"/>
          </c:dPt>
          <c:dPt>
            <c:idx val="22"/>
            <c:bubble3D val="0"/>
          </c:dPt>
          <c:dPt>
            <c:idx val="23"/>
            <c:marker>
              <c:symbol val="none"/>
            </c:marker>
            <c:bubble3D val="0"/>
          </c:dPt>
          <c:dPt>
            <c:idx val="24"/>
            <c:marker>
              <c:symbol val="none"/>
            </c:marker>
            <c:bubble3D val="0"/>
          </c:dPt>
          <c:dPt>
            <c:idx val="25"/>
            <c:marker>
              <c:symbol val="none"/>
            </c:marker>
            <c:bubble3D val="0"/>
          </c:dPt>
          <c:dPt>
            <c:idx val="26"/>
            <c:bubble3D val="0"/>
          </c:dPt>
          <c:dPt>
            <c:idx val="27"/>
            <c:marker>
              <c:symbol val="none"/>
            </c:marker>
            <c:bubble3D val="0"/>
          </c:dPt>
          <c:dPt>
            <c:idx val="28"/>
            <c:marker>
              <c:symbol val="none"/>
            </c:marker>
            <c:bubble3D val="0"/>
          </c:dPt>
          <c:dPt>
            <c:idx val="29"/>
            <c:marker>
              <c:symbol val="none"/>
            </c:marker>
            <c:bubble3D val="0"/>
          </c:dPt>
          <c:dPt>
            <c:idx val="30"/>
            <c:bubble3D val="0"/>
          </c:dPt>
          <c:dPt>
            <c:idx val="31"/>
            <c:marker>
              <c:symbol val="none"/>
            </c:marker>
            <c:bubble3D val="0"/>
          </c:dPt>
          <c:dPt>
            <c:idx val="32"/>
            <c:marker>
              <c:symbol val="none"/>
            </c:marker>
            <c:bubble3D val="0"/>
          </c:dPt>
          <c:dPt>
            <c:idx val="33"/>
            <c:marker>
              <c:symbol val="none"/>
            </c:marker>
            <c:bubble3D val="0"/>
          </c:dPt>
          <c:dPt>
            <c:idx val="34"/>
            <c:bubble3D val="0"/>
          </c:dPt>
          <c:dPt>
            <c:idx val="35"/>
            <c:marker>
              <c:symbol val="none"/>
            </c:marker>
            <c:bubble3D val="0"/>
          </c:dPt>
          <c:dPt>
            <c:idx val="36"/>
            <c:marker>
              <c:symbol val="none"/>
            </c:marker>
            <c:bubble3D val="0"/>
          </c:dPt>
          <c:dPt>
            <c:idx val="37"/>
            <c:marker>
              <c:symbol val="none"/>
            </c:marker>
            <c:bubble3D val="0"/>
          </c:dPt>
          <c:dPt>
            <c:idx val="38"/>
            <c:bubble3D val="0"/>
          </c:dPt>
          <c:dPt>
            <c:idx val="39"/>
            <c:marker>
              <c:symbol val="none"/>
            </c:marker>
            <c:bubble3D val="0"/>
          </c:dPt>
          <c:dPt>
            <c:idx val="40"/>
            <c:marker>
              <c:symbol val="none"/>
            </c:marker>
            <c:bubble3D val="0"/>
          </c:dPt>
          <c:dPt>
            <c:idx val="41"/>
            <c:marker>
              <c:symbol val="none"/>
            </c:marker>
            <c:bubble3D val="0"/>
          </c:dPt>
          <c:dPt>
            <c:idx val="49"/>
            <c:bubble3D val="0"/>
          </c:dPt>
          <c:cat>
            <c:multiLvlStrRef>
              <c:extLst>
                <c:ext xmlns:c15="http://schemas.microsoft.com/office/drawing/2012/chart" uri="{02D57815-91ED-43cb-92C2-25804820EDAC}">
                  <c15:fullRef>
                    <c15:sqref>('5.3'!$A$35:$B$38,'5.3'!$A$41:$B$44,'5.3'!$A$47:$B$50,'5.3'!$A$53:$B$56,'5.3'!$A$59:$B$62,'5.3'!$A$65:$B$68,'5.3'!$A$71:$B$74,'5.3'!$A$77:$B$80,'5.3'!$A$83:$B$86,'5.3'!$A$89:$B$92,'5.3'!$A$95:$B$98,'5.3'!$A$101:$B$104,'5.3'!$A$107:$B$110,'5.3'!$A$113:$B$117)</c15:sqref>
                  </c15:fullRef>
                </c:ext>
              </c:extLst>
              <c:f>('5.3'!$A$53:$B$56,'5.3'!$A$59:$B$62,'5.3'!$A$65:$B$68,'5.3'!$A$71:$B$74,'5.3'!$A$77:$B$80,'5.3'!$A$83:$B$86,'5.3'!$A$89:$B$92,'5.3'!$A$95:$B$98,'5.3'!$A$101:$B$104,'5.3'!$A$107:$B$110,'5.3'!$A$113:$B$117)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('5.3'!$D$35:$D$38,'5.3'!$D$41:$D$44,'5.3'!$D$47:$D$50,'5.3'!$D$53:$D$56,'5.3'!$D$59:$D$62,'5.3'!$D$65:$D$68,'5.3'!$D$71:$D$74,'5.3'!$D$77:$D$80,'5.3'!$D$83:$D$86,'5.3'!$D$89:$D$92,'5.3'!$D$95:$D$98,'5.3'!$D$101:$D$104,'5.3'!$D$107:$D$110,'5.3'!$D$113:$D$115)</c15:sqref>
                  </c15:fullRef>
                </c:ext>
              </c:extLst>
              <c:f>('5.3'!$D$53:$D$56,'5.3'!$D$59:$D$62,'5.3'!$D$65:$D$68,'5.3'!$D$71:$D$74,'5.3'!$D$77:$D$80,'5.3'!$D$83:$D$86,'5.3'!$D$89:$D$92,'5.3'!$D$95:$D$98,'5.3'!$D$101:$D$104,'5.3'!$D$107:$D$110,'5.3'!$D$113:$D$115)</c:f>
              <c:numCache>
                <c:formatCode>#,##0</c:formatCode>
                <c:ptCount val="43"/>
                <c:pt idx="0">
                  <c:v>3276</c:v>
                </c:pt>
                <c:pt idx="1">
                  <c:v>3366</c:v>
                </c:pt>
                <c:pt idx="2">
                  <c:v>2462</c:v>
                </c:pt>
                <c:pt idx="3">
                  <c:v>2656</c:v>
                </c:pt>
                <c:pt idx="4">
                  <c:v>2437</c:v>
                </c:pt>
                <c:pt idx="5">
                  <c:v>2354</c:v>
                </c:pt>
                <c:pt idx="6">
                  <c:v>2120</c:v>
                </c:pt>
                <c:pt idx="7">
                  <c:v>2174</c:v>
                </c:pt>
                <c:pt idx="8">
                  <c:v>2047</c:v>
                </c:pt>
                <c:pt idx="9">
                  <c:v>1844</c:v>
                </c:pt>
                <c:pt idx="10">
                  <c:v>1747</c:v>
                </c:pt>
                <c:pt idx="11">
                  <c:v>1573</c:v>
                </c:pt>
                <c:pt idx="12">
                  <c:v>1590</c:v>
                </c:pt>
                <c:pt idx="13">
                  <c:v>1635</c:v>
                </c:pt>
                <c:pt idx="14">
                  <c:v>1497</c:v>
                </c:pt>
                <c:pt idx="15">
                  <c:v>1450</c:v>
                </c:pt>
                <c:pt idx="16">
                  <c:v>1491</c:v>
                </c:pt>
                <c:pt idx="17">
                  <c:v>1651</c:v>
                </c:pt>
                <c:pt idx="18">
                  <c:v>1627</c:v>
                </c:pt>
                <c:pt idx="19">
                  <c:v>1637</c:v>
                </c:pt>
                <c:pt idx="20">
                  <c:v>1242</c:v>
                </c:pt>
                <c:pt idx="21">
                  <c:v>1722</c:v>
                </c:pt>
                <c:pt idx="22">
                  <c:v>1696</c:v>
                </c:pt>
                <c:pt idx="23">
                  <c:v>1881</c:v>
                </c:pt>
                <c:pt idx="24">
                  <c:v>2125</c:v>
                </c:pt>
                <c:pt idx="25">
                  <c:v>2030</c:v>
                </c:pt>
                <c:pt idx="26">
                  <c:v>1712</c:v>
                </c:pt>
                <c:pt idx="27">
                  <c:v>1877</c:v>
                </c:pt>
                <c:pt idx="28">
                  <c:v>1976</c:v>
                </c:pt>
                <c:pt idx="29">
                  <c:v>1852</c:v>
                </c:pt>
                <c:pt idx="30">
                  <c:v>1818</c:v>
                </c:pt>
                <c:pt idx="31">
                  <c:v>1736</c:v>
                </c:pt>
                <c:pt idx="32">
                  <c:v>1868</c:v>
                </c:pt>
                <c:pt idx="33">
                  <c:v>1848</c:v>
                </c:pt>
                <c:pt idx="34">
                  <c:v>1873</c:v>
                </c:pt>
                <c:pt idx="35">
                  <c:v>1881</c:v>
                </c:pt>
                <c:pt idx="36">
                  <c:v>1917</c:v>
                </c:pt>
                <c:pt idx="37">
                  <c:v>2012</c:v>
                </c:pt>
                <c:pt idx="38">
                  <c:v>1882</c:v>
                </c:pt>
                <c:pt idx="39">
                  <c:v>1490</c:v>
                </c:pt>
                <c:pt idx="40">
                  <c:v>1177</c:v>
                </c:pt>
                <c:pt idx="41">
                  <c:v>1615</c:v>
                </c:pt>
                <c:pt idx="42">
                  <c:v>2019</c:v>
                </c:pt>
              </c:numCache>
            </c:numRef>
          </c:val>
          <c:smooth val="0"/>
          <c:extLst xmlns:c15="http://schemas.microsoft.com/office/drawing/2012/chart">
            <c:ext xmlns:c15="http://schemas.microsoft.com/office/drawing/2012/chart" uri="{02D57815-91ED-43cb-92C2-25804820EDAC}">
              <c15:categoryFilterExceptions>
                <c15:categoryFilterException>
                  <c15:sqref>'5.3'!$D$35</c15:sqref>
                  <c15:bubble3D val="0"/>
                </c15:categoryFilterException>
                <c15:categoryFilterException>
                  <c15:sqref>'5.3'!$D$36</c15:sqref>
                  <c15:bubble3D val="0"/>
                </c15:categoryFilterException>
                <c15:categoryFilterException>
                  <c15:sqref>'5.3'!$D$41</c15:sqref>
                  <c15:bubble3D val="0"/>
                </c15:categoryFilterException>
                <c15:categoryFilterException>
                  <c15:sqref>'5.3'!$D$42</c15:sqref>
                  <c15:bubble3D val="0"/>
                </c15:categoryFilterException>
                <c15:categoryFilterException>
                  <c15:sqref>'5.3'!$D$43</c15:sqref>
                  <c15:bubble3D val="0"/>
                </c15:categoryFilterException>
                <c15:categoryFilterException>
                  <c15:sqref>'5.3'!$D$44</c15:sqref>
                  <c15:bubble3D val="0"/>
                </c15:categoryFilterException>
                <c15:categoryFilterException>
                  <c15:sqref>'5.3'!$D$47</c15:sqref>
                  <c15:bubble3D val="0"/>
                </c15:categoryFilterException>
                <c15:categoryFilterException>
                  <c15:sqref>'5.3'!$D$48</c15:sqref>
                  <c15:bubble3D val="0"/>
                </c15:categoryFilterException>
                <c15:categoryFilterException>
                  <c15:sqref>'5.3'!$D$49</c15:sqref>
                  <c15:bubble3D val="0"/>
                </c15:categoryFilterException>
                <c15:categoryFilterException>
                  <c15:sqref>'5.3'!$D$50</c15:sqref>
                  <c15:bubble3D val="0"/>
                </c15:categoryFilterException>
              </c15:categoryFilterExceptions>
            </c:ext>
          </c:extLst>
        </c:ser>
        <c:dLbls>
          <c:showLegendKey val="0"/>
          <c:showVal val="0"/>
          <c:showCatName val="0"/>
          <c:showSerName val="0"/>
          <c:showPercent val="0"/>
          <c:showBubbleSize val="0"/>
        </c:dLbls>
        <c:marker val="1"/>
        <c:smooth val="0"/>
        <c:axId val="-556788512"/>
        <c:axId val="-556781440"/>
        <c:extLst/>
      </c:lineChart>
      <c:catAx>
        <c:axId val="-55678851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556781440"/>
        <c:crossesAt val="0"/>
        <c:auto val="1"/>
        <c:lblAlgn val="ctr"/>
        <c:lblOffset val="100"/>
        <c:noMultiLvlLbl val="0"/>
      </c:catAx>
      <c:valAx>
        <c:axId val="-556781440"/>
        <c:scaling>
          <c:orientation val="minMax"/>
          <c:max val="4000"/>
          <c:min val="0"/>
        </c:scaling>
        <c:delete val="0"/>
        <c:axPos val="l"/>
        <c:numFmt formatCode="#,##0" sourceLinked="1"/>
        <c:majorTickMark val="out"/>
        <c:minorTickMark val="none"/>
        <c:tickLblPos val="nextTo"/>
        <c:txPr>
          <a:bodyPr/>
          <a:lstStyle/>
          <a:p>
            <a:pPr>
              <a:defRPr sz="1200"/>
            </a:pPr>
            <a:endParaRPr lang="en-US"/>
          </a:p>
        </c:txPr>
        <c:crossAx val="-556788512"/>
        <c:crosses val="autoZero"/>
        <c:crossBetween val="midCat"/>
        <c:majorUnit val="1000"/>
      </c:valAx>
    </c:plotArea>
    <c:legend>
      <c:legendPos val="b"/>
      <c:layout>
        <c:manualLayout>
          <c:xMode val="edge"/>
          <c:yMode val="edge"/>
          <c:x val="0.33886373758469646"/>
          <c:y val="0.94452219906513069"/>
          <c:w val="0.36620432227684885"/>
          <c:h val="4.16561008657608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302"/>
          <c:y val="4.2592593157200848E-2"/>
          <c:w val="0.55412603749570888"/>
          <c:h val="0.81841453195659253"/>
        </c:manualLayout>
      </c:layout>
      <c:barChart>
        <c:barDir val="bar"/>
        <c:grouping val="clustered"/>
        <c:varyColors val="0"/>
        <c:ser>
          <c:idx val="0"/>
          <c:order val="0"/>
          <c:tx>
            <c:strRef>
              <c:f>'5.5'!$C$126</c:f>
              <c:strCache>
                <c:ptCount val="1"/>
                <c:pt idx="0">
                  <c:v>Q3 2020/21</c:v>
                </c:pt>
              </c:strCache>
            </c:strRef>
          </c:tx>
          <c:spPr>
            <a:solidFill>
              <a:srgbClr val="2B4171"/>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'5.5'!$D$126:$M$126</c:f>
              <c:numCache>
                <c:formatCode>#,##0</c:formatCode>
                <c:ptCount val="10"/>
                <c:pt idx="0">
                  <c:v>55</c:v>
                </c:pt>
                <c:pt idx="1">
                  <c:v>12</c:v>
                </c:pt>
                <c:pt idx="2">
                  <c:v>546</c:v>
                </c:pt>
                <c:pt idx="3">
                  <c:v>120</c:v>
                </c:pt>
                <c:pt idx="4">
                  <c:v>29</c:v>
                </c:pt>
                <c:pt idx="5">
                  <c:v>659</c:v>
                </c:pt>
                <c:pt idx="6">
                  <c:v>249</c:v>
                </c:pt>
                <c:pt idx="7">
                  <c:v>519</c:v>
                </c:pt>
                <c:pt idx="8">
                  <c:v>115</c:v>
                </c:pt>
                <c:pt idx="9">
                  <c:v>123</c:v>
                </c:pt>
              </c:numCache>
            </c:numRef>
          </c:val>
        </c:ser>
        <c:ser>
          <c:idx val="1"/>
          <c:order val="1"/>
          <c:tx>
            <c:strRef>
              <c:f>'5.5'!$C$127</c:f>
              <c:strCache>
                <c:ptCount val="1"/>
                <c:pt idx="0">
                  <c:v>Q3 2019/20</c:v>
                </c:pt>
              </c:strCache>
            </c:strRef>
          </c:tx>
          <c:spPr>
            <a:solidFill>
              <a:srgbClr val="F8B728"/>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'5.5'!$D$127:$M$127</c:f>
              <c:numCache>
                <c:formatCode>#,##0</c:formatCode>
                <c:ptCount val="10"/>
                <c:pt idx="0">
                  <c:v>57</c:v>
                </c:pt>
                <c:pt idx="1">
                  <c:v>10</c:v>
                </c:pt>
                <c:pt idx="2">
                  <c:v>365</c:v>
                </c:pt>
                <c:pt idx="3">
                  <c:v>128</c:v>
                </c:pt>
                <c:pt idx="4">
                  <c:v>29</c:v>
                </c:pt>
                <c:pt idx="5">
                  <c:v>548</c:v>
                </c:pt>
                <c:pt idx="6">
                  <c:v>160</c:v>
                </c:pt>
                <c:pt idx="7">
                  <c:v>342</c:v>
                </c:pt>
                <c:pt idx="8">
                  <c:v>106</c:v>
                </c:pt>
                <c:pt idx="9">
                  <c:v>100</c:v>
                </c:pt>
              </c:numCache>
            </c:numRef>
          </c:val>
        </c:ser>
        <c:dLbls>
          <c:showLegendKey val="0"/>
          <c:showVal val="0"/>
          <c:showCatName val="0"/>
          <c:showSerName val="0"/>
          <c:showPercent val="0"/>
          <c:showBubbleSize val="0"/>
        </c:dLbls>
        <c:gapWidth val="150"/>
        <c:axId val="-556787968"/>
        <c:axId val="-556776544"/>
      </c:barChart>
      <c:catAx>
        <c:axId val="-556787968"/>
        <c:scaling>
          <c:orientation val="maxMin"/>
        </c:scaling>
        <c:delete val="0"/>
        <c:axPos val="l"/>
        <c:numFmt formatCode="General" sourceLinked="0"/>
        <c:majorTickMark val="out"/>
        <c:minorTickMark val="none"/>
        <c:tickLblPos val="nextTo"/>
        <c:txPr>
          <a:bodyPr/>
          <a:lstStyle/>
          <a:p>
            <a:pPr>
              <a:defRPr sz="1050" baseline="0"/>
            </a:pPr>
            <a:endParaRPr lang="en-US"/>
          </a:p>
        </c:txPr>
        <c:crossAx val="-556776544"/>
        <c:crossesAt val="0"/>
        <c:auto val="1"/>
        <c:lblAlgn val="ctr"/>
        <c:lblOffset val="100"/>
        <c:noMultiLvlLbl val="0"/>
      </c:catAx>
      <c:valAx>
        <c:axId val="-556776544"/>
        <c:scaling>
          <c:orientation val="minMax"/>
          <c:max val="800"/>
          <c:min val="0"/>
        </c:scaling>
        <c:delete val="0"/>
        <c:axPos val="t"/>
        <c:minorGridlines/>
        <c:numFmt formatCode="#,##0" sourceLinked="1"/>
        <c:majorTickMark val="out"/>
        <c:minorTickMark val="none"/>
        <c:tickLblPos val="nextTo"/>
        <c:spPr>
          <a:noFill/>
        </c:spPr>
        <c:txPr>
          <a:bodyPr/>
          <a:lstStyle/>
          <a:p>
            <a:pPr>
              <a:defRPr sz="900"/>
            </a:pPr>
            <a:endParaRPr lang="en-US"/>
          </a:p>
        </c:txPr>
        <c:crossAx val="-556787968"/>
        <c:crosses val="autoZero"/>
        <c:crossBetween val="between"/>
        <c:majorUnit val="200"/>
        <c:minorUnit val="200"/>
      </c:valAx>
      <c:spPr>
        <a:noFill/>
      </c:spPr>
    </c:plotArea>
    <c:legend>
      <c:legendPos val="b"/>
      <c:layout>
        <c:manualLayout>
          <c:xMode val="edge"/>
          <c:yMode val="edge"/>
          <c:x val="0.44803599512372161"/>
          <c:y val="0.92429202663475696"/>
          <c:w val="0.36949021527953207"/>
          <c:h val="5.9611011746942534E-2"/>
        </c:manualLayout>
      </c:layout>
      <c:overlay val="0"/>
      <c:txPr>
        <a:bodyPr/>
        <a:lstStyle/>
        <a:p>
          <a:pPr>
            <a:defRPr sz="105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314"/>
          <c:y val="4.2592593157200889E-2"/>
          <c:w val="0.5571144962019936"/>
          <c:h val="0.83286146608723088"/>
        </c:manualLayout>
      </c:layout>
      <c:barChart>
        <c:barDir val="bar"/>
        <c:grouping val="clustered"/>
        <c:varyColors val="0"/>
        <c:ser>
          <c:idx val="0"/>
          <c:order val="0"/>
          <c:tx>
            <c:strRef>
              <c:f>'5.5'!$C$129</c:f>
              <c:strCache>
                <c:ptCount val="1"/>
                <c:pt idx="0">
                  <c:v>Q3 2020/21</c:v>
                </c:pt>
              </c:strCache>
            </c:strRef>
          </c:tx>
          <c:spPr>
            <a:solidFill>
              <a:srgbClr val="2B4171"/>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'5.5'!$D$129:$M$129</c:f>
              <c:numCache>
                <c:formatCode>#,##0</c:formatCode>
                <c:ptCount val="10"/>
                <c:pt idx="0">
                  <c:v>52</c:v>
                </c:pt>
                <c:pt idx="1">
                  <c:v>9</c:v>
                </c:pt>
                <c:pt idx="2">
                  <c:v>497</c:v>
                </c:pt>
                <c:pt idx="3">
                  <c:v>82</c:v>
                </c:pt>
                <c:pt idx="4">
                  <c:v>31</c:v>
                </c:pt>
                <c:pt idx="5">
                  <c:v>520</c:v>
                </c:pt>
                <c:pt idx="6">
                  <c:v>191</c:v>
                </c:pt>
                <c:pt idx="7">
                  <c:v>448</c:v>
                </c:pt>
                <c:pt idx="8">
                  <c:v>82</c:v>
                </c:pt>
                <c:pt idx="9">
                  <c:v>107</c:v>
                </c:pt>
              </c:numCache>
            </c:numRef>
          </c:val>
        </c:ser>
        <c:ser>
          <c:idx val="1"/>
          <c:order val="1"/>
          <c:tx>
            <c:strRef>
              <c:f>'5.5'!$C$130</c:f>
              <c:strCache>
                <c:ptCount val="1"/>
                <c:pt idx="0">
                  <c:v>Q3 2019/20</c:v>
                </c:pt>
              </c:strCache>
            </c:strRef>
          </c:tx>
          <c:spPr>
            <a:solidFill>
              <a:srgbClr val="F8B728"/>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'5.5'!$D$130:$M$130</c:f>
              <c:numCache>
                <c:formatCode>#,##0</c:formatCode>
                <c:ptCount val="10"/>
                <c:pt idx="0">
                  <c:v>44</c:v>
                </c:pt>
                <c:pt idx="1">
                  <c:v>10</c:v>
                </c:pt>
                <c:pt idx="2">
                  <c:v>422</c:v>
                </c:pt>
                <c:pt idx="3">
                  <c:v>112</c:v>
                </c:pt>
                <c:pt idx="4">
                  <c:v>33</c:v>
                </c:pt>
                <c:pt idx="5">
                  <c:v>493</c:v>
                </c:pt>
                <c:pt idx="6">
                  <c:v>188</c:v>
                </c:pt>
                <c:pt idx="7">
                  <c:v>380</c:v>
                </c:pt>
                <c:pt idx="8">
                  <c:v>89</c:v>
                </c:pt>
                <c:pt idx="9">
                  <c:v>111</c:v>
                </c:pt>
              </c:numCache>
            </c:numRef>
          </c:val>
        </c:ser>
        <c:dLbls>
          <c:showLegendKey val="0"/>
          <c:showVal val="0"/>
          <c:showCatName val="0"/>
          <c:showSerName val="0"/>
          <c:showPercent val="0"/>
          <c:showBubbleSize val="0"/>
        </c:dLbls>
        <c:gapWidth val="150"/>
        <c:axId val="-556787424"/>
        <c:axId val="-556786880"/>
      </c:barChart>
      <c:catAx>
        <c:axId val="-556787424"/>
        <c:scaling>
          <c:orientation val="maxMin"/>
        </c:scaling>
        <c:delete val="0"/>
        <c:axPos val="l"/>
        <c:numFmt formatCode="General" sourceLinked="0"/>
        <c:majorTickMark val="out"/>
        <c:minorTickMark val="none"/>
        <c:tickLblPos val="nextTo"/>
        <c:txPr>
          <a:bodyPr/>
          <a:lstStyle/>
          <a:p>
            <a:pPr>
              <a:defRPr sz="1050" baseline="0"/>
            </a:pPr>
            <a:endParaRPr lang="en-US"/>
          </a:p>
        </c:txPr>
        <c:crossAx val="-556786880"/>
        <c:crossesAt val="0"/>
        <c:auto val="1"/>
        <c:lblAlgn val="ctr"/>
        <c:lblOffset val="100"/>
        <c:noMultiLvlLbl val="0"/>
      </c:catAx>
      <c:valAx>
        <c:axId val="-556786880"/>
        <c:scaling>
          <c:orientation val="minMax"/>
          <c:max val="600"/>
          <c:min val="0"/>
        </c:scaling>
        <c:delete val="0"/>
        <c:axPos val="t"/>
        <c:minorGridlines/>
        <c:numFmt formatCode="#,##0" sourceLinked="1"/>
        <c:majorTickMark val="out"/>
        <c:minorTickMark val="none"/>
        <c:tickLblPos val="nextTo"/>
        <c:spPr>
          <a:noFill/>
        </c:spPr>
        <c:txPr>
          <a:bodyPr/>
          <a:lstStyle/>
          <a:p>
            <a:pPr>
              <a:defRPr sz="900"/>
            </a:pPr>
            <a:endParaRPr lang="en-US"/>
          </a:p>
        </c:txPr>
        <c:crossAx val="-556787424"/>
        <c:crosses val="autoZero"/>
        <c:crossBetween val="between"/>
        <c:majorUnit val="200"/>
        <c:minorUnit val="200"/>
      </c:valAx>
      <c:spPr>
        <a:noFill/>
      </c:spPr>
    </c:plotArea>
    <c:legend>
      <c:legendPos val="b"/>
      <c:layout>
        <c:manualLayout>
          <c:xMode val="edge"/>
          <c:yMode val="edge"/>
          <c:x val="0.4692142824869896"/>
          <c:y val="0.92429216298116978"/>
          <c:w val="0.36949021527953224"/>
          <c:h val="5.9611011746942534E-2"/>
        </c:manualLayout>
      </c:layout>
      <c:overlay val="0"/>
      <c:txPr>
        <a:bodyPr/>
        <a:lstStyle/>
        <a:p>
          <a:pPr>
            <a:defRPr sz="105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084415064102582"/>
          <c:h val="0.80224929027303871"/>
        </c:manualLayout>
      </c:layout>
      <c:lineChart>
        <c:grouping val="standard"/>
        <c:varyColors val="0"/>
        <c:ser>
          <c:idx val="0"/>
          <c:order val="0"/>
          <c:tx>
            <c:v>Cases opened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marker>
              <c:symbol val="none"/>
            </c:marker>
            <c:bubble3D val="0"/>
          </c:dPt>
          <c:dPt>
            <c:idx val="2"/>
            <c:bubble3D val="0"/>
          </c:dPt>
          <c:dPt>
            <c:idx val="3"/>
            <c:marker>
              <c:symbol val="none"/>
            </c:marker>
            <c:bubble3D val="0"/>
          </c:dPt>
          <c:dPt>
            <c:idx val="4"/>
            <c:marker>
              <c:symbol val="none"/>
            </c:marker>
            <c:bubble3D val="0"/>
          </c:dPt>
          <c:dPt>
            <c:idx val="5"/>
            <c:marker>
              <c:symbol val="none"/>
            </c:marker>
            <c:bubble3D val="0"/>
          </c:dPt>
          <c:dPt>
            <c:idx val="6"/>
            <c:bubble3D val="0"/>
          </c:dPt>
          <c:dPt>
            <c:idx val="7"/>
            <c:marker>
              <c:symbol val="none"/>
            </c:marker>
            <c:bubble3D val="0"/>
          </c:dPt>
          <c:dPt>
            <c:idx val="8"/>
            <c:marker>
              <c:symbol val="none"/>
            </c:marker>
            <c:bubble3D val="0"/>
          </c:dPt>
          <c:dPt>
            <c:idx val="9"/>
            <c:marker>
              <c:symbol val="none"/>
            </c:marker>
            <c:bubble3D val="0"/>
          </c:dPt>
          <c:dPt>
            <c:idx val="10"/>
            <c:bubble3D val="0"/>
          </c:dPt>
          <c:dPt>
            <c:idx val="11"/>
            <c:marker>
              <c:symbol val="none"/>
            </c:marker>
            <c:bubble3D val="0"/>
          </c:dPt>
          <c:dPt>
            <c:idx val="12"/>
            <c:marker>
              <c:symbol val="none"/>
            </c:marker>
            <c:bubble3D val="0"/>
          </c:dPt>
          <c:dPt>
            <c:idx val="13"/>
            <c:marker>
              <c:symbol val="none"/>
            </c:marker>
            <c:bubble3D val="0"/>
          </c:dPt>
          <c:dPt>
            <c:idx val="14"/>
            <c:bubble3D val="0"/>
          </c:dPt>
          <c:dPt>
            <c:idx val="15"/>
            <c:marker>
              <c:symbol val="none"/>
            </c:marker>
            <c:bubble3D val="0"/>
          </c:dPt>
          <c:dPt>
            <c:idx val="16"/>
            <c:marker>
              <c:symbol val="none"/>
            </c:marker>
            <c:bubble3D val="0"/>
          </c:dPt>
          <c:dPt>
            <c:idx val="17"/>
            <c:marker>
              <c:symbol val="none"/>
            </c:marker>
            <c:bubble3D val="0"/>
          </c:dPt>
          <c:dPt>
            <c:idx val="18"/>
            <c:bubble3D val="0"/>
          </c:dPt>
          <c:dPt>
            <c:idx val="19"/>
            <c:marker>
              <c:symbol val="none"/>
            </c:marker>
            <c:bubble3D val="0"/>
          </c:dPt>
          <c:dPt>
            <c:idx val="20"/>
            <c:marker>
              <c:symbol val="none"/>
            </c:marker>
            <c:bubble3D val="0"/>
          </c:dPt>
          <c:dPt>
            <c:idx val="21"/>
            <c:marker>
              <c:symbol val="none"/>
            </c:marker>
            <c:bubble3D val="0"/>
          </c:dPt>
          <c:dPt>
            <c:idx val="22"/>
            <c:bubble3D val="0"/>
          </c:dPt>
          <c:dPt>
            <c:idx val="23"/>
            <c:marker>
              <c:symbol val="none"/>
            </c:marker>
            <c:bubble3D val="0"/>
          </c:dPt>
          <c:dPt>
            <c:idx val="24"/>
            <c:marker>
              <c:symbol val="none"/>
            </c:marker>
            <c:bubble3D val="0"/>
          </c:dPt>
          <c:dPt>
            <c:idx val="25"/>
            <c:marker>
              <c:symbol val="none"/>
            </c:marker>
            <c:bubble3D val="0"/>
          </c:dPt>
          <c:dPt>
            <c:idx val="26"/>
            <c:bubble3D val="0"/>
          </c:dPt>
          <c:dPt>
            <c:idx val="27"/>
            <c:marker>
              <c:symbol val="none"/>
            </c:marker>
            <c:bubble3D val="0"/>
          </c:dPt>
          <c:dPt>
            <c:idx val="28"/>
            <c:marker>
              <c:symbol val="none"/>
            </c:marker>
            <c:bubble3D val="0"/>
          </c:dPt>
          <c:dPt>
            <c:idx val="29"/>
            <c:marker>
              <c:symbol val="none"/>
            </c:marker>
            <c:bubble3D val="0"/>
          </c:dPt>
          <c:dPt>
            <c:idx val="30"/>
            <c:bubble3D val="0"/>
          </c:dPt>
          <c:dPt>
            <c:idx val="31"/>
            <c:marker>
              <c:symbol val="none"/>
            </c:marker>
            <c:bubble3D val="0"/>
          </c:dPt>
          <c:dPt>
            <c:idx val="32"/>
            <c:marker>
              <c:symbol val="none"/>
            </c:marker>
            <c:bubble3D val="0"/>
          </c:dPt>
          <c:dPt>
            <c:idx val="33"/>
            <c:marker>
              <c:symbol val="none"/>
            </c:marker>
            <c:bubble3D val="0"/>
          </c:dPt>
          <c:dPt>
            <c:idx val="34"/>
            <c:bubble3D val="0"/>
          </c:dPt>
          <c:dPt>
            <c:idx val="35"/>
            <c:marker>
              <c:symbol val="none"/>
            </c:marker>
            <c:bubble3D val="0"/>
          </c:dPt>
          <c:dPt>
            <c:idx val="36"/>
            <c:marker>
              <c:symbol val="none"/>
            </c:marker>
            <c:bubble3D val="0"/>
          </c:dPt>
          <c:dPt>
            <c:idx val="37"/>
            <c:marker>
              <c:symbol val="none"/>
            </c:marker>
            <c:bubble3D val="0"/>
          </c:dPt>
          <c:dPt>
            <c:idx val="38"/>
            <c:bubble3D val="0"/>
          </c:dPt>
          <c:dPt>
            <c:idx val="39"/>
            <c:marker>
              <c:symbol val="none"/>
            </c:marker>
            <c:bubble3D val="0"/>
          </c:dPt>
          <c:dPt>
            <c:idx val="40"/>
            <c:marker>
              <c:symbol val="none"/>
            </c:marker>
            <c:bubble3D val="0"/>
          </c:dPt>
          <c:dPt>
            <c:idx val="41"/>
            <c:marker>
              <c:symbol val="none"/>
            </c:marker>
            <c:bubble3D val="0"/>
          </c:dPt>
          <c:cat>
            <c:multiLvlStrRef>
              <c:extLst>
                <c:ext xmlns:c15="http://schemas.microsoft.com/office/drawing/2012/chart" uri="{02D57815-91ED-43cb-92C2-25804820EDAC}">
                  <c15:fullRef>
                    <c15:sqref>('6.1'!$A$5:$B$8,'6.1'!$A$11:$B$14,'6.1'!$A$17:$B$20,'6.1'!$A$23:$B$26,'6.1'!$A$29:$B$32,'6.1'!$A$35:$B$38,'6.1'!$A$41:$B$44,'6.1'!$A$47:$B$50,'6.1'!$A$53:$B$56,'6.1'!$A$59:$B$62,'6.1'!$A$65:$B$68,'6.1'!$A$71:$B$75)</c15:sqref>
                  </c15:fullRef>
                </c:ext>
              </c:extLst>
              <c:f>('6.1'!$A$11:$B$14,'6.1'!$A$17:$B$20,'6.1'!$A$23:$B$26,'6.1'!$A$29:$B$32,'6.1'!$A$35:$B$38,'6.1'!$A$41:$B$44,'6.1'!$A$47:$B$50,'6.1'!$A$53:$B$56,'6.1'!$A$59:$B$62,'6.1'!$A$65:$B$68,'6.1'!$A$71:$B$75)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('6.1'!$C$5:$C$8,'6.1'!$C$11:$C$14,'6.1'!$C$17:$C$20,'6.1'!$C$23:$C$26,'6.1'!$C$29:$C$32,'6.1'!$C$35:$C$38,'6.1'!$C$41:$C$44,'6.1'!$C$47:$C$50,'6.1'!$C$53:$C$56,'6.1'!$C$59:$C$62,'6.1'!$C$65:$C$68,'6.1'!$C$71:$C$73)</c15:sqref>
                  </c15:fullRef>
                </c:ext>
              </c:extLst>
              <c:f>('6.1'!$C$11:$C$14,'6.1'!$C$17:$C$20,'6.1'!$C$23:$C$26,'6.1'!$C$29:$C$32,'6.1'!$C$35:$C$38,'6.1'!$C$41:$C$44,'6.1'!$C$47:$C$50,'6.1'!$C$53:$C$56,'6.1'!$C$59:$C$62,'6.1'!$C$65:$C$68,'6.1'!$C$71:$C$73)</c:f>
              <c:numCache>
                <c:formatCode>_-* #,##0_-;\-* #,##0_-;_-* "-"??_-;_-@_-</c:formatCode>
                <c:ptCount val="43"/>
                <c:pt idx="0">
                  <c:v>1028</c:v>
                </c:pt>
                <c:pt idx="1">
                  <c:v>818</c:v>
                </c:pt>
                <c:pt idx="2">
                  <c:v>655</c:v>
                </c:pt>
                <c:pt idx="3">
                  <c:v>616</c:v>
                </c:pt>
                <c:pt idx="4">
                  <c:v>678</c:v>
                </c:pt>
                <c:pt idx="5">
                  <c:v>660</c:v>
                </c:pt>
                <c:pt idx="6">
                  <c:v>553</c:v>
                </c:pt>
                <c:pt idx="7">
                  <c:v>669</c:v>
                </c:pt>
                <c:pt idx="8">
                  <c:v>719</c:v>
                </c:pt>
                <c:pt idx="9">
                  <c:v>717</c:v>
                </c:pt>
                <c:pt idx="10">
                  <c:v>708</c:v>
                </c:pt>
                <c:pt idx="11">
                  <c:v>624</c:v>
                </c:pt>
                <c:pt idx="12">
                  <c:v>751</c:v>
                </c:pt>
                <c:pt idx="13">
                  <c:v>722</c:v>
                </c:pt>
                <c:pt idx="14">
                  <c:v>666</c:v>
                </c:pt>
                <c:pt idx="15">
                  <c:v>686</c:v>
                </c:pt>
                <c:pt idx="16">
                  <c:v>768</c:v>
                </c:pt>
                <c:pt idx="17">
                  <c:v>624</c:v>
                </c:pt>
                <c:pt idx="18">
                  <c:v>571</c:v>
                </c:pt>
                <c:pt idx="19">
                  <c:v>553</c:v>
                </c:pt>
                <c:pt idx="20">
                  <c:v>753</c:v>
                </c:pt>
                <c:pt idx="21">
                  <c:v>741</c:v>
                </c:pt>
                <c:pt idx="22">
                  <c:v>655</c:v>
                </c:pt>
                <c:pt idx="23">
                  <c:v>765</c:v>
                </c:pt>
                <c:pt idx="24">
                  <c:v>943</c:v>
                </c:pt>
                <c:pt idx="25">
                  <c:v>875</c:v>
                </c:pt>
                <c:pt idx="26">
                  <c:v>742</c:v>
                </c:pt>
                <c:pt idx="27">
                  <c:v>863</c:v>
                </c:pt>
                <c:pt idx="28">
                  <c:v>839</c:v>
                </c:pt>
                <c:pt idx="29">
                  <c:v>857</c:v>
                </c:pt>
                <c:pt idx="30">
                  <c:v>761</c:v>
                </c:pt>
                <c:pt idx="31">
                  <c:v>847</c:v>
                </c:pt>
                <c:pt idx="32">
                  <c:v>940</c:v>
                </c:pt>
                <c:pt idx="33">
                  <c:v>1001</c:v>
                </c:pt>
                <c:pt idx="34">
                  <c:v>883</c:v>
                </c:pt>
                <c:pt idx="35">
                  <c:v>972</c:v>
                </c:pt>
                <c:pt idx="36">
                  <c:v>1118</c:v>
                </c:pt>
                <c:pt idx="37">
                  <c:v>1324</c:v>
                </c:pt>
                <c:pt idx="38">
                  <c:v>979</c:v>
                </c:pt>
                <c:pt idx="39">
                  <c:v>841</c:v>
                </c:pt>
                <c:pt idx="40">
                  <c:v>629</c:v>
                </c:pt>
                <c:pt idx="41">
                  <c:v>846</c:v>
                </c:pt>
                <c:pt idx="42">
                  <c:v>854</c:v>
                </c:pt>
              </c:numCache>
            </c:numRef>
          </c:val>
          <c:smooth val="0"/>
          <c:extLst>
            <c:ext xmlns:c15="http://schemas.microsoft.com/office/drawing/2012/chart" uri="{02D57815-91ED-43cb-92C2-25804820EDAC}">
              <c15:categoryFilterExceptions>
                <c15:categoryFilterException>
                  <c15:sqref>'6.1'!$C$5</c15:sqref>
                  <c15:bubble3D val="0"/>
                </c15:categoryFilterException>
                <c15:categoryFilterException>
                  <c15:sqref>'6.1'!$C$6</c15:sqref>
                  <c15:bubble3D val="0"/>
                </c15:categoryFilterException>
                <c15:categoryFilterException>
                  <c15:sqref>'6.1'!$C$7</c15:sqref>
                  <c15:bubble3D val="0"/>
                </c15:categoryFilterException>
                <c15:categoryFilterException>
                  <c15:sqref>'6.1'!$C$8</c15:sqref>
                  <c15:bubble3D val="0"/>
                </c15:categoryFilterException>
              </c15:categoryFilterExceptions>
            </c:ext>
          </c:extLst>
        </c:ser>
        <c:ser>
          <c:idx val="1"/>
          <c:order val="1"/>
          <c:tx>
            <c:v>Cases closed</c:v>
          </c:tx>
          <c:spPr>
            <a:ln>
              <a:solidFill>
                <a:srgbClr val="F8B728"/>
              </a:solidFill>
            </a:ln>
          </c:spPr>
          <c:marker>
            <c:symbol val="x"/>
            <c:size val="5"/>
            <c:spPr>
              <a:solidFill>
                <a:srgbClr val="F8B728"/>
              </a:solidFill>
              <a:ln>
                <a:solidFill>
                  <a:srgbClr val="F8B728"/>
                </a:solidFill>
              </a:ln>
            </c:spPr>
          </c:marker>
          <c:dPt>
            <c:idx val="0"/>
            <c:marker>
              <c:symbol val="none"/>
            </c:marker>
            <c:bubble3D val="0"/>
          </c:dPt>
          <c:dPt>
            <c:idx val="1"/>
            <c:marker>
              <c:symbol val="none"/>
            </c:marker>
            <c:bubble3D val="0"/>
          </c:dPt>
          <c:dPt>
            <c:idx val="2"/>
            <c:bubble3D val="0"/>
          </c:dPt>
          <c:dPt>
            <c:idx val="3"/>
            <c:marker>
              <c:symbol val="none"/>
            </c:marker>
            <c:bubble3D val="0"/>
          </c:dPt>
          <c:dPt>
            <c:idx val="4"/>
            <c:marker>
              <c:symbol val="none"/>
            </c:marker>
            <c:bubble3D val="0"/>
          </c:dPt>
          <c:dPt>
            <c:idx val="5"/>
            <c:marker>
              <c:symbol val="none"/>
            </c:marker>
            <c:bubble3D val="0"/>
          </c:dPt>
          <c:dPt>
            <c:idx val="6"/>
            <c:bubble3D val="0"/>
          </c:dPt>
          <c:dPt>
            <c:idx val="7"/>
            <c:marker>
              <c:symbol val="none"/>
            </c:marker>
            <c:bubble3D val="0"/>
          </c:dPt>
          <c:dPt>
            <c:idx val="8"/>
            <c:marker>
              <c:symbol val="none"/>
            </c:marker>
            <c:bubble3D val="0"/>
          </c:dPt>
          <c:dPt>
            <c:idx val="9"/>
            <c:marker>
              <c:symbol val="none"/>
            </c:marker>
            <c:bubble3D val="0"/>
          </c:dPt>
          <c:dPt>
            <c:idx val="10"/>
            <c:bubble3D val="0"/>
          </c:dPt>
          <c:dPt>
            <c:idx val="11"/>
            <c:marker>
              <c:symbol val="none"/>
            </c:marker>
            <c:bubble3D val="0"/>
          </c:dPt>
          <c:dPt>
            <c:idx val="12"/>
            <c:marker>
              <c:symbol val="none"/>
            </c:marker>
            <c:bubble3D val="0"/>
          </c:dPt>
          <c:dPt>
            <c:idx val="13"/>
            <c:marker>
              <c:symbol val="none"/>
            </c:marker>
            <c:bubble3D val="0"/>
          </c:dPt>
          <c:dPt>
            <c:idx val="14"/>
            <c:bubble3D val="0"/>
          </c:dPt>
          <c:dPt>
            <c:idx val="15"/>
            <c:marker>
              <c:symbol val="none"/>
            </c:marker>
            <c:bubble3D val="0"/>
          </c:dPt>
          <c:dPt>
            <c:idx val="16"/>
            <c:marker>
              <c:symbol val="none"/>
            </c:marker>
            <c:bubble3D val="0"/>
          </c:dPt>
          <c:dPt>
            <c:idx val="17"/>
            <c:marker>
              <c:symbol val="none"/>
            </c:marker>
            <c:bubble3D val="0"/>
          </c:dPt>
          <c:dPt>
            <c:idx val="18"/>
            <c:bubble3D val="0"/>
          </c:dPt>
          <c:dPt>
            <c:idx val="19"/>
            <c:marker>
              <c:symbol val="none"/>
            </c:marker>
            <c:bubble3D val="0"/>
          </c:dPt>
          <c:dPt>
            <c:idx val="20"/>
            <c:marker>
              <c:symbol val="none"/>
            </c:marker>
            <c:bubble3D val="0"/>
          </c:dPt>
          <c:dPt>
            <c:idx val="21"/>
            <c:marker>
              <c:symbol val="none"/>
            </c:marker>
            <c:bubble3D val="0"/>
          </c:dPt>
          <c:dPt>
            <c:idx val="22"/>
            <c:bubble3D val="0"/>
          </c:dPt>
          <c:dPt>
            <c:idx val="23"/>
            <c:marker>
              <c:symbol val="none"/>
            </c:marker>
            <c:bubble3D val="0"/>
          </c:dPt>
          <c:dPt>
            <c:idx val="24"/>
            <c:marker>
              <c:symbol val="none"/>
            </c:marker>
            <c:bubble3D val="0"/>
          </c:dPt>
          <c:dPt>
            <c:idx val="25"/>
            <c:marker>
              <c:symbol val="none"/>
            </c:marker>
            <c:bubble3D val="0"/>
          </c:dPt>
          <c:dPt>
            <c:idx val="26"/>
            <c:bubble3D val="0"/>
          </c:dPt>
          <c:dPt>
            <c:idx val="27"/>
            <c:marker>
              <c:symbol val="none"/>
            </c:marker>
            <c:bubble3D val="0"/>
          </c:dPt>
          <c:dPt>
            <c:idx val="28"/>
            <c:marker>
              <c:symbol val="none"/>
            </c:marker>
            <c:bubble3D val="0"/>
          </c:dPt>
          <c:dPt>
            <c:idx val="29"/>
            <c:marker>
              <c:symbol val="none"/>
            </c:marker>
            <c:bubble3D val="0"/>
          </c:dPt>
          <c:dPt>
            <c:idx val="30"/>
            <c:bubble3D val="0"/>
          </c:dPt>
          <c:dPt>
            <c:idx val="31"/>
            <c:marker>
              <c:symbol val="none"/>
            </c:marker>
            <c:bubble3D val="0"/>
          </c:dPt>
          <c:dPt>
            <c:idx val="32"/>
            <c:marker>
              <c:symbol val="none"/>
            </c:marker>
            <c:bubble3D val="0"/>
          </c:dPt>
          <c:dPt>
            <c:idx val="33"/>
            <c:marker>
              <c:symbol val="none"/>
            </c:marker>
            <c:bubble3D val="0"/>
          </c:dPt>
          <c:dPt>
            <c:idx val="34"/>
            <c:bubble3D val="0"/>
          </c:dPt>
          <c:dPt>
            <c:idx val="35"/>
            <c:marker>
              <c:symbol val="none"/>
            </c:marker>
            <c:bubble3D val="0"/>
          </c:dPt>
          <c:dPt>
            <c:idx val="36"/>
            <c:marker>
              <c:symbol val="none"/>
            </c:marker>
            <c:bubble3D val="0"/>
          </c:dPt>
          <c:dPt>
            <c:idx val="37"/>
            <c:marker>
              <c:symbol val="none"/>
            </c:marker>
            <c:bubble3D val="0"/>
          </c:dPt>
          <c:dPt>
            <c:idx val="38"/>
            <c:bubble3D val="0"/>
          </c:dPt>
          <c:dPt>
            <c:idx val="39"/>
            <c:marker>
              <c:symbol val="none"/>
            </c:marker>
            <c:bubble3D val="0"/>
          </c:dPt>
          <c:dPt>
            <c:idx val="40"/>
            <c:marker>
              <c:symbol val="none"/>
            </c:marker>
            <c:bubble3D val="0"/>
          </c:dPt>
          <c:dPt>
            <c:idx val="41"/>
            <c:marker>
              <c:symbol val="none"/>
            </c:marker>
            <c:bubble3D val="0"/>
          </c:dPt>
          <c:cat>
            <c:multiLvlStrRef>
              <c:extLst>
                <c:ext xmlns:c15="http://schemas.microsoft.com/office/drawing/2012/chart" uri="{02D57815-91ED-43cb-92C2-25804820EDAC}">
                  <c15:fullRef>
                    <c15:sqref>('6.1'!$A$5:$B$8,'6.1'!$A$11:$B$14,'6.1'!$A$17:$B$20,'6.1'!$A$23:$B$26,'6.1'!$A$29:$B$32,'6.1'!$A$35:$B$38,'6.1'!$A$41:$B$44,'6.1'!$A$47:$B$50,'6.1'!$A$53:$B$56,'6.1'!$A$59:$B$62,'6.1'!$A$65:$B$68,'6.1'!$A$71:$B$75)</c15:sqref>
                  </c15:fullRef>
                </c:ext>
              </c:extLst>
              <c:f>('6.1'!$A$11:$B$14,'6.1'!$A$17:$B$20,'6.1'!$A$23:$B$26,'6.1'!$A$29:$B$32,'6.1'!$A$35:$B$38,'6.1'!$A$41:$B$44,'6.1'!$A$47:$B$50,'6.1'!$A$53:$B$56,'6.1'!$A$59:$B$62,'6.1'!$A$65:$B$68,'6.1'!$A$71:$B$75)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('6.1'!$D$5:$D$8,'6.1'!$D$11:$D$14,'6.1'!$D$17:$D$20,'6.1'!$D$23:$D$26,'6.1'!$D$29:$D$32,'6.1'!$D$35:$D$38,'6.1'!$D$41:$D$44,'6.1'!$D$47:$D$50,'6.1'!$D$53:$D$56,'6.1'!$D$59:$D$62,'6.1'!$D$65:$D$68,'6.1'!$D$71:$D$73)</c15:sqref>
                  </c15:fullRef>
                </c:ext>
              </c:extLst>
              <c:f>('6.1'!$D$11:$D$14,'6.1'!$D$17:$D$20,'6.1'!$D$23:$D$26,'6.1'!$D$29:$D$32,'6.1'!$D$35:$D$38,'6.1'!$D$41:$D$44,'6.1'!$D$47:$D$50,'6.1'!$D$53:$D$56,'6.1'!$D$59:$D$62,'6.1'!$D$65:$D$68,'6.1'!$D$71:$D$73)</c:f>
              <c:numCache>
                <c:formatCode>_-* #,##0_-;\-* #,##0_-;_-* "-"??_-;_-@_-</c:formatCode>
                <c:ptCount val="43"/>
                <c:pt idx="0">
                  <c:v>1440</c:v>
                </c:pt>
                <c:pt idx="1">
                  <c:v>1015</c:v>
                </c:pt>
                <c:pt idx="2">
                  <c:v>692</c:v>
                </c:pt>
                <c:pt idx="3">
                  <c:v>670</c:v>
                </c:pt>
                <c:pt idx="4">
                  <c:v>822</c:v>
                </c:pt>
                <c:pt idx="5">
                  <c:v>682</c:v>
                </c:pt>
                <c:pt idx="6">
                  <c:v>636</c:v>
                </c:pt>
                <c:pt idx="7">
                  <c:v>787</c:v>
                </c:pt>
                <c:pt idx="8">
                  <c:v>757</c:v>
                </c:pt>
                <c:pt idx="9">
                  <c:v>871</c:v>
                </c:pt>
                <c:pt idx="10">
                  <c:v>920</c:v>
                </c:pt>
                <c:pt idx="11">
                  <c:v>791</c:v>
                </c:pt>
                <c:pt idx="12">
                  <c:v>846</c:v>
                </c:pt>
                <c:pt idx="13">
                  <c:v>753</c:v>
                </c:pt>
                <c:pt idx="14">
                  <c:v>824</c:v>
                </c:pt>
                <c:pt idx="15">
                  <c:v>604</c:v>
                </c:pt>
                <c:pt idx="16">
                  <c:v>671</c:v>
                </c:pt>
                <c:pt idx="17">
                  <c:v>802</c:v>
                </c:pt>
                <c:pt idx="18">
                  <c:v>791</c:v>
                </c:pt>
                <c:pt idx="19">
                  <c:v>602</c:v>
                </c:pt>
                <c:pt idx="20">
                  <c:v>573</c:v>
                </c:pt>
                <c:pt idx="21">
                  <c:v>662</c:v>
                </c:pt>
                <c:pt idx="22">
                  <c:v>767</c:v>
                </c:pt>
                <c:pt idx="23">
                  <c:v>638</c:v>
                </c:pt>
                <c:pt idx="24">
                  <c:v>756</c:v>
                </c:pt>
                <c:pt idx="25">
                  <c:v>621</c:v>
                </c:pt>
                <c:pt idx="26">
                  <c:v>765</c:v>
                </c:pt>
                <c:pt idx="27">
                  <c:v>800</c:v>
                </c:pt>
                <c:pt idx="28">
                  <c:v>675</c:v>
                </c:pt>
                <c:pt idx="29">
                  <c:v>840</c:v>
                </c:pt>
                <c:pt idx="30">
                  <c:v>870</c:v>
                </c:pt>
                <c:pt idx="31">
                  <c:v>872</c:v>
                </c:pt>
                <c:pt idx="32">
                  <c:v>798</c:v>
                </c:pt>
                <c:pt idx="33">
                  <c:v>746</c:v>
                </c:pt>
                <c:pt idx="34">
                  <c:v>1097</c:v>
                </c:pt>
                <c:pt idx="35">
                  <c:v>989</c:v>
                </c:pt>
                <c:pt idx="36">
                  <c:v>1085</c:v>
                </c:pt>
                <c:pt idx="37">
                  <c:v>1114</c:v>
                </c:pt>
                <c:pt idx="38">
                  <c:v>1170</c:v>
                </c:pt>
                <c:pt idx="39">
                  <c:v>867</c:v>
                </c:pt>
                <c:pt idx="40">
                  <c:v>410</c:v>
                </c:pt>
                <c:pt idx="41">
                  <c:v>747</c:v>
                </c:pt>
                <c:pt idx="42">
                  <c:v>744</c:v>
                </c:pt>
              </c:numCache>
            </c:numRef>
          </c:val>
          <c:smooth val="0"/>
          <c:extLst>
            <c:ext xmlns:c15="http://schemas.microsoft.com/office/drawing/2012/chart" uri="{02D57815-91ED-43cb-92C2-25804820EDAC}">
              <c15:categoryFilterExceptions>
                <c15:categoryFilterException>
                  <c15:sqref>'6.1'!$D$5</c15:sqref>
                  <c15:bubble3D val="0"/>
                </c15:categoryFilterException>
                <c15:categoryFilterException>
                  <c15:sqref>'6.1'!$D$6</c15:sqref>
                  <c15:bubble3D val="0"/>
                </c15:categoryFilterException>
                <c15:categoryFilterException>
                  <c15:sqref>'6.1'!$D$7</c15:sqref>
                  <c15:bubble3D val="0"/>
                </c15:categoryFilterException>
                <c15:categoryFilterException>
                  <c15:sqref>'6.1'!$D$8</c15:sqref>
                  <c15:bubble3D val="0"/>
                </c15:categoryFilterException>
              </c15:categoryFilterExceptions>
            </c:ext>
          </c:extLst>
        </c:ser>
        <c:dLbls>
          <c:showLegendKey val="0"/>
          <c:showVal val="0"/>
          <c:showCatName val="0"/>
          <c:showSerName val="0"/>
          <c:showPercent val="0"/>
          <c:showBubbleSize val="0"/>
        </c:dLbls>
        <c:marker val="1"/>
        <c:smooth val="0"/>
        <c:axId val="-556780352"/>
        <c:axId val="-556786336"/>
      </c:lineChart>
      <c:catAx>
        <c:axId val="-556780352"/>
        <c:scaling>
          <c:orientation val="minMax"/>
        </c:scaling>
        <c:delete val="0"/>
        <c:axPos val="b"/>
        <c:numFmt formatCode="General" sourceLinked="0"/>
        <c:majorTickMark val="out"/>
        <c:minorTickMark val="none"/>
        <c:tickLblPos val="nextTo"/>
        <c:txPr>
          <a:bodyPr rot="-5400000" vert="horz"/>
          <a:lstStyle/>
          <a:p>
            <a:pPr>
              <a:defRPr sz="900"/>
            </a:pPr>
            <a:endParaRPr lang="en-US"/>
          </a:p>
        </c:txPr>
        <c:crossAx val="-556786336"/>
        <c:crossesAt val="0"/>
        <c:auto val="1"/>
        <c:lblAlgn val="ctr"/>
        <c:lblOffset val="100"/>
        <c:noMultiLvlLbl val="0"/>
      </c:catAx>
      <c:valAx>
        <c:axId val="-556786336"/>
        <c:scaling>
          <c:orientation val="minMax"/>
          <c:max val="1800"/>
          <c:min val="0"/>
        </c:scaling>
        <c:delete val="0"/>
        <c:axPos val="l"/>
        <c:numFmt formatCode="#,##0" sourceLinked="0"/>
        <c:majorTickMark val="out"/>
        <c:minorTickMark val="none"/>
        <c:tickLblPos val="nextTo"/>
        <c:txPr>
          <a:bodyPr/>
          <a:lstStyle/>
          <a:p>
            <a:pPr>
              <a:defRPr sz="1200"/>
            </a:pPr>
            <a:endParaRPr lang="en-US"/>
          </a:p>
        </c:txPr>
        <c:crossAx val="-556780352"/>
        <c:crosses val="autoZero"/>
        <c:crossBetween val="midCat"/>
      </c:valAx>
    </c:plotArea>
    <c:legend>
      <c:legendPos val="r"/>
      <c:layout>
        <c:manualLayout>
          <c:xMode val="edge"/>
          <c:yMode val="edge"/>
          <c:x val="0.34467188597707199"/>
          <c:y val="0.95173174288379447"/>
          <c:w val="0.35645018696581199"/>
          <c:h val="4.5851284536993719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379196366040279"/>
          <c:y val="6.1550661782250465E-2"/>
          <c:w val="0.61623906113980143"/>
          <c:h val="0.8376928146337137"/>
        </c:manualLayout>
      </c:layout>
      <c:barChart>
        <c:barDir val="bar"/>
        <c:grouping val="clustered"/>
        <c:varyColors val="0"/>
        <c:ser>
          <c:idx val="0"/>
          <c:order val="0"/>
          <c:tx>
            <c:v>Apr-Dec 2020</c:v>
          </c:tx>
          <c:spPr>
            <a:solidFill>
              <a:srgbClr val="2B4171"/>
            </a:solidFill>
          </c:spPr>
          <c:invertIfNegative val="0"/>
          <c:cat>
            <c:strRef>
              <c:f>'6.2'!$C$182:$N$182</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('6.2'!$C$135:$M$135,'6.2'!$O$135)</c:f>
              <c:numCache>
                <c:formatCode>0.0%</c:formatCode>
                <c:ptCount val="12"/>
                <c:pt idx="0">
                  <c:v>0.89583333333333326</c:v>
                </c:pt>
                <c:pt idx="1">
                  <c:v>0.66666666666666674</c:v>
                </c:pt>
                <c:pt idx="2">
                  <c:v>0.82352941176470595</c:v>
                </c:pt>
                <c:pt idx="3">
                  <c:v>0.71074380165289253</c:v>
                </c:pt>
                <c:pt idx="4">
                  <c:v>0.72289156626506024</c:v>
                </c:pt>
                <c:pt idx="5">
                  <c:v>0.55555555555555558</c:v>
                </c:pt>
                <c:pt idx="6">
                  <c:v>0.6171875</c:v>
                </c:pt>
                <c:pt idx="7">
                  <c:v>0.82383419689119164</c:v>
                </c:pt>
                <c:pt idx="8">
                  <c:v>0.80239520958083832</c:v>
                </c:pt>
                <c:pt idx="9">
                  <c:v>0.86131386861313874</c:v>
                </c:pt>
                <c:pt idx="10">
                  <c:v>0.39202657807308966</c:v>
                </c:pt>
                <c:pt idx="11">
                  <c:v>0.69246753246753245</c:v>
                </c:pt>
              </c:numCache>
            </c:numRef>
          </c:val>
        </c:ser>
        <c:ser>
          <c:idx val="1"/>
          <c:order val="1"/>
          <c:tx>
            <c:strRef>
              <c:f>'6.2'!$B$141</c:f>
              <c:strCache>
                <c:ptCount val="1"/>
                <c:pt idx="0">
                  <c:v>Apr-Dec 2019</c:v>
                </c:pt>
              </c:strCache>
            </c:strRef>
          </c:tx>
          <c:spPr>
            <a:solidFill>
              <a:srgbClr val="F8B728"/>
            </a:solidFill>
          </c:spPr>
          <c:invertIfNegative val="0"/>
          <c:cat>
            <c:strRef>
              <c:f>'6.2'!$C$182:$N$182</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('6.2'!$C$141:$M$141,'6.2'!$O$141)</c:f>
              <c:numCache>
                <c:formatCode>0.0%</c:formatCode>
                <c:ptCount val="12"/>
                <c:pt idx="0">
                  <c:v>0.99078341013824878</c:v>
                </c:pt>
                <c:pt idx="1">
                  <c:v>0.83480825958702065</c:v>
                </c:pt>
                <c:pt idx="2">
                  <c:v>0.84838709677419355</c:v>
                </c:pt>
                <c:pt idx="3">
                  <c:v>0.93188854489164086</c:v>
                </c:pt>
                <c:pt idx="4">
                  <c:v>0.86363636363636365</c:v>
                </c:pt>
                <c:pt idx="5">
                  <c:v>0.79130434782608705</c:v>
                </c:pt>
                <c:pt idx="6">
                  <c:v>0.82352941176470595</c:v>
                </c:pt>
                <c:pt idx="7">
                  <c:v>0.86086956521739122</c:v>
                </c:pt>
                <c:pt idx="8">
                  <c:v>0.89047619047619053</c:v>
                </c:pt>
                <c:pt idx="9">
                  <c:v>0.88235294117647056</c:v>
                </c:pt>
                <c:pt idx="10">
                  <c:v>0.35374149659863946</c:v>
                </c:pt>
                <c:pt idx="11">
                  <c:v>0.81854103343465046</c:v>
                </c:pt>
              </c:numCache>
            </c:numRef>
          </c:val>
        </c:ser>
        <c:dLbls>
          <c:showLegendKey val="0"/>
          <c:showVal val="0"/>
          <c:showCatName val="0"/>
          <c:showSerName val="0"/>
          <c:showPercent val="0"/>
          <c:showBubbleSize val="0"/>
        </c:dLbls>
        <c:gapWidth val="150"/>
        <c:axId val="-556785792"/>
        <c:axId val="-556783072"/>
      </c:barChart>
      <c:scatterChart>
        <c:scatterStyle val="lineMarker"/>
        <c:varyColors val="0"/>
        <c:ser>
          <c:idx val="2"/>
          <c:order val="2"/>
          <c:spPr>
            <a:ln w="15875">
              <a:solidFill>
                <a:srgbClr val="FF0000">
                  <a:alpha val="70000"/>
                </a:srgbClr>
              </a:solidFill>
            </a:ln>
          </c:spPr>
          <c:marker>
            <c:symbol val="none"/>
          </c:marker>
          <c:xVal>
            <c:numRef>
              <c:f>'6.2'!$C$186:$C$187</c:f>
              <c:numCache>
                <c:formatCode>0%</c:formatCode>
                <c:ptCount val="2"/>
                <c:pt idx="0">
                  <c:v>0.7</c:v>
                </c:pt>
                <c:pt idx="1">
                  <c:v>0.7</c:v>
                </c:pt>
              </c:numCache>
            </c:numRef>
          </c:xVal>
          <c:yVal>
            <c:numRef>
              <c:f>'6.2'!$D$186:$D$187</c:f>
              <c:numCache>
                <c:formatCode>General</c:formatCode>
                <c:ptCount val="2"/>
                <c:pt idx="0">
                  <c:v>0</c:v>
                </c:pt>
                <c:pt idx="1">
                  <c:v>1</c:v>
                </c:pt>
              </c:numCache>
            </c:numRef>
          </c:yVal>
          <c:smooth val="0"/>
        </c:ser>
        <c:dLbls>
          <c:showLegendKey val="0"/>
          <c:showVal val="0"/>
          <c:showCatName val="0"/>
          <c:showSerName val="0"/>
          <c:showPercent val="0"/>
          <c:showBubbleSize val="0"/>
        </c:dLbls>
        <c:axId val="-556785248"/>
        <c:axId val="-556780896"/>
      </c:scatterChart>
      <c:catAx>
        <c:axId val="-556785792"/>
        <c:scaling>
          <c:orientation val="maxMin"/>
        </c:scaling>
        <c:delete val="0"/>
        <c:axPos val="l"/>
        <c:numFmt formatCode="General" sourceLinked="0"/>
        <c:majorTickMark val="out"/>
        <c:minorTickMark val="none"/>
        <c:tickLblPos val="nextTo"/>
        <c:txPr>
          <a:bodyPr/>
          <a:lstStyle/>
          <a:p>
            <a:pPr>
              <a:defRPr sz="1050" baseline="0"/>
            </a:pPr>
            <a:endParaRPr lang="en-US"/>
          </a:p>
        </c:txPr>
        <c:crossAx val="-556783072"/>
        <c:crosses val="autoZero"/>
        <c:auto val="1"/>
        <c:lblAlgn val="ctr"/>
        <c:lblOffset val="100"/>
        <c:noMultiLvlLbl val="0"/>
      </c:catAx>
      <c:valAx>
        <c:axId val="-556783072"/>
        <c:scaling>
          <c:orientation val="minMax"/>
          <c:max val="1"/>
          <c:min val="0"/>
        </c:scaling>
        <c:delete val="0"/>
        <c:axPos val="t"/>
        <c:minorGridlines/>
        <c:numFmt formatCode="0%" sourceLinked="0"/>
        <c:majorTickMark val="out"/>
        <c:minorTickMark val="none"/>
        <c:tickLblPos val="nextTo"/>
        <c:spPr>
          <a:noFill/>
        </c:spPr>
        <c:txPr>
          <a:bodyPr/>
          <a:lstStyle/>
          <a:p>
            <a:pPr>
              <a:defRPr sz="800"/>
            </a:pPr>
            <a:endParaRPr lang="en-US"/>
          </a:p>
        </c:txPr>
        <c:crossAx val="-556785792"/>
        <c:crosses val="autoZero"/>
        <c:crossBetween val="between"/>
        <c:minorUnit val="0.1"/>
      </c:valAx>
      <c:valAx>
        <c:axId val="-556780896"/>
        <c:scaling>
          <c:orientation val="minMax"/>
          <c:max val="1"/>
        </c:scaling>
        <c:delete val="0"/>
        <c:axPos val="r"/>
        <c:numFmt formatCode="General" sourceLinked="1"/>
        <c:majorTickMark val="none"/>
        <c:minorTickMark val="none"/>
        <c:tickLblPos val="none"/>
        <c:spPr>
          <a:noFill/>
          <a:ln>
            <a:noFill/>
          </a:ln>
        </c:spPr>
        <c:crossAx val="-556785248"/>
        <c:crosses val="max"/>
        <c:crossBetween val="midCat"/>
      </c:valAx>
      <c:valAx>
        <c:axId val="-556785248"/>
        <c:scaling>
          <c:orientation val="minMax"/>
        </c:scaling>
        <c:delete val="1"/>
        <c:axPos val="b"/>
        <c:numFmt formatCode="0%" sourceLinked="1"/>
        <c:majorTickMark val="out"/>
        <c:minorTickMark val="none"/>
        <c:tickLblPos val="nextTo"/>
        <c:crossAx val="-556780896"/>
        <c:crosses val="autoZero"/>
        <c:crossBetween val="midCat"/>
      </c:valAx>
      <c:spPr>
        <a:noFill/>
      </c:spPr>
    </c:plotArea>
    <c:legend>
      <c:legendPos val="r"/>
      <c:legendEntry>
        <c:idx val="2"/>
        <c:delete val="1"/>
      </c:legendEntry>
      <c:layout>
        <c:manualLayout>
          <c:xMode val="edge"/>
          <c:yMode val="edge"/>
          <c:x val="0.300740013483352"/>
          <c:y val="0.91811624301539774"/>
          <c:w val="0.41524194762437738"/>
          <c:h val="8.1883756984602304E-2"/>
        </c:manualLayout>
      </c:layout>
      <c:overlay val="0"/>
      <c:txPr>
        <a:bodyPr/>
        <a:lstStyle/>
        <a:p>
          <a:pPr>
            <a:defRPr sz="11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1388996148237028E-2"/>
          <c:y val="2.7408280169358392E-2"/>
          <c:w val="0.89269885149572648"/>
          <c:h val="0.79662213916574387"/>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marker>
              <c:symbol val="none"/>
            </c:marker>
            <c:bubble3D val="0"/>
          </c:dPt>
          <c:dPt>
            <c:idx val="2"/>
            <c:bubble3D val="0"/>
          </c:dPt>
          <c:dPt>
            <c:idx val="3"/>
            <c:marker>
              <c:symbol val="none"/>
            </c:marker>
            <c:bubble3D val="0"/>
          </c:dPt>
          <c:dPt>
            <c:idx val="4"/>
            <c:marker>
              <c:symbol val="none"/>
            </c:marker>
            <c:bubble3D val="0"/>
          </c:dPt>
          <c:dPt>
            <c:idx val="5"/>
            <c:marker>
              <c:symbol val="none"/>
            </c:marker>
            <c:bubble3D val="0"/>
          </c:dPt>
          <c:dPt>
            <c:idx val="6"/>
            <c:bubble3D val="0"/>
          </c:dPt>
          <c:dPt>
            <c:idx val="7"/>
            <c:marker>
              <c:symbol val="none"/>
            </c:marker>
            <c:bubble3D val="0"/>
          </c:dPt>
          <c:dPt>
            <c:idx val="8"/>
            <c:marker>
              <c:symbol val="none"/>
            </c:marker>
            <c:bubble3D val="0"/>
          </c:dPt>
          <c:dPt>
            <c:idx val="9"/>
            <c:marker>
              <c:symbol val="none"/>
            </c:marker>
            <c:bubble3D val="0"/>
          </c:dPt>
          <c:dPt>
            <c:idx val="10"/>
            <c:bubble3D val="0"/>
          </c:dPt>
          <c:dPt>
            <c:idx val="11"/>
            <c:marker>
              <c:symbol val="none"/>
            </c:marker>
            <c:bubble3D val="0"/>
          </c:dPt>
          <c:dPt>
            <c:idx val="12"/>
            <c:marker>
              <c:symbol val="none"/>
            </c:marker>
            <c:bubble3D val="0"/>
          </c:dPt>
          <c:dPt>
            <c:idx val="13"/>
            <c:marker>
              <c:symbol val="none"/>
            </c:marker>
            <c:bubble3D val="0"/>
          </c:dPt>
          <c:dPt>
            <c:idx val="14"/>
            <c:bubble3D val="0"/>
          </c:dPt>
          <c:dPt>
            <c:idx val="15"/>
            <c:marker>
              <c:symbol val="none"/>
            </c:marker>
            <c:bubble3D val="0"/>
          </c:dPt>
          <c:dPt>
            <c:idx val="16"/>
            <c:marker>
              <c:symbol val="none"/>
            </c:marker>
            <c:bubble3D val="0"/>
          </c:dPt>
          <c:dPt>
            <c:idx val="17"/>
            <c:marker>
              <c:symbol val="none"/>
            </c:marker>
            <c:bubble3D val="0"/>
          </c:dPt>
          <c:dPt>
            <c:idx val="18"/>
            <c:bubble3D val="0"/>
          </c:dPt>
          <c:dPt>
            <c:idx val="19"/>
            <c:marker>
              <c:symbol val="none"/>
            </c:marker>
            <c:bubble3D val="0"/>
          </c:dPt>
          <c:dPt>
            <c:idx val="20"/>
            <c:marker>
              <c:symbol val="none"/>
            </c:marker>
            <c:bubble3D val="0"/>
          </c:dPt>
          <c:dPt>
            <c:idx val="21"/>
            <c:marker>
              <c:symbol val="none"/>
            </c:marker>
            <c:bubble3D val="0"/>
          </c:dPt>
          <c:dPt>
            <c:idx val="22"/>
            <c:bubble3D val="0"/>
          </c:dPt>
          <c:dPt>
            <c:idx val="23"/>
            <c:marker>
              <c:symbol val="none"/>
            </c:marker>
            <c:bubble3D val="0"/>
          </c:dPt>
          <c:dPt>
            <c:idx val="24"/>
            <c:marker>
              <c:symbol val="none"/>
            </c:marker>
            <c:bubble3D val="0"/>
          </c:dPt>
          <c:dPt>
            <c:idx val="25"/>
            <c:marker>
              <c:symbol val="none"/>
            </c:marker>
            <c:bubble3D val="0"/>
          </c:dPt>
          <c:dPt>
            <c:idx val="26"/>
            <c:bubble3D val="0"/>
          </c:dPt>
          <c:dPt>
            <c:idx val="27"/>
            <c:marker>
              <c:symbol val="none"/>
            </c:marker>
            <c:bubble3D val="0"/>
          </c:dPt>
          <c:dPt>
            <c:idx val="28"/>
            <c:marker>
              <c:symbol val="none"/>
            </c:marker>
            <c:bubble3D val="0"/>
          </c:dPt>
          <c:dPt>
            <c:idx val="29"/>
            <c:marker>
              <c:symbol val="none"/>
            </c:marker>
            <c:bubble3D val="0"/>
          </c:dPt>
          <c:dPt>
            <c:idx val="30"/>
            <c:bubble3D val="0"/>
          </c:dPt>
          <c:dPt>
            <c:idx val="31"/>
            <c:marker>
              <c:symbol val="none"/>
            </c:marker>
            <c:bubble3D val="0"/>
          </c:dPt>
          <c:dPt>
            <c:idx val="32"/>
            <c:marker>
              <c:symbol val="none"/>
            </c:marker>
            <c:bubble3D val="0"/>
          </c:dPt>
          <c:dPt>
            <c:idx val="33"/>
            <c:marker>
              <c:symbol val="none"/>
            </c:marker>
            <c:bubble3D val="0"/>
          </c:dPt>
          <c:dPt>
            <c:idx val="34"/>
            <c:bubble3D val="0"/>
          </c:dPt>
          <c:dPt>
            <c:idx val="35"/>
            <c:bubble3D val="0"/>
          </c:dPt>
          <c:dPt>
            <c:idx val="36"/>
            <c:marker>
              <c:symbol val="none"/>
            </c:marker>
            <c:bubble3D val="0"/>
          </c:dPt>
          <c:dPt>
            <c:idx val="37"/>
            <c:marker>
              <c:symbol val="none"/>
            </c:marker>
            <c:bubble3D val="0"/>
          </c:dPt>
          <c:dPt>
            <c:idx val="38"/>
            <c:bubble3D val="0"/>
          </c:dPt>
          <c:dPt>
            <c:idx val="39"/>
            <c:marker>
              <c:symbol val="none"/>
            </c:marker>
            <c:bubble3D val="0"/>
          </c:dPt>
          <c:dPt>
            <c:idx val="40"/>
            <c:marker>
              <c:symbol val="none"/>
            </c:marker>
            <c:bubble3D val="0"/>
          </c:dPt>
          <c:dPt>
            <c:idx val="41"/>
            <c:marker>
              <c:symbol val="none"/>
            </c:marker>
            <c:bubble3D val="0"/>
          </c:dPt>
          <c:cat>
            <c:multiLvlStrRef>
              <c:extLst>
                <c:ext xmlns:c15="http://schemas.microsoft.com/office/drawing/2012/chart" uri="{02D57815-91ED-43cb-92C2-25804820EDAC}">
                  <c15:fullRef>
                    <c15:sqref>('7.1'!$A$35:$B$38,'7.1'!$A$41:$B$44,'7.1'!$A$47:$B$50,'7.1'!$A$53:$B$56,'7.1'!$A$59:$B$62,'7.1'!$A$65:$B$68,'7.1'!$A$71:$B$74,'7.1'!$A$77:$B$80,'7.1'!$A$83:$B$86,'7.1'!$A$89:$B$92,'7.1'!$A$95:$B$98,'7.1'!$A$101:$B$104,'7.1'!$A$107:$B$110,'7.1'!$A$113:$B$116)</c15:sqref>
                  </c15:fullRef>
                </c:ext>
              </c:extLst>
              <c:f>('7.1'!$A$53:$B$56,'7.1'!$A$59:$B$62,'7.1'!$A$65:$B$68,'7.1'!$A$71:$B$74,'7.1'!$A$77:$B$80,'7.1'!$A$83:$B$86,'7.1'!$A$89:$B$92,'7.1'!$A$95:$B$98,'7.1'!$A$101:$B$104,'7.1'!$A$107:$B$110,'7.1'!$A$113:$B$116)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('7.1'!$C$35:$C$38,'7.1'!$C$41:$C$44,'7.1'!$C$47:$C$50,'7.1'!$C$53:$C$56,'7.1'!$C$59:$C$62,'7.1'!$C$65:$C$68,'7.1'!$C$71:$C$74,'7.1'!$C$77:$C$80,'7.1'!$C$83:$C$86,'7.1'!$C$89:$C$92,'7.1'!$C$95:$C$98,'7.1'!$C$101:$C$104,'7.1'!$C$107:$C$110,'7.1'!$C$113:$C$116)</c15:sqref>
                  </c15:fullRef>
                </c:ext>
              </c:extLst>
              <c:f>('7.1'!$C$53:$C$56,'7.1'!$C$59:$C$62,'7.1'!$C$65:$C$68,'7.1'!$C$71:$C$74,'7.1'!$C$77:$C$80,'7.1'!$C$83:$C$86,'7.1'!$C$89:$C$92,'7.1'!$C$95:$C$98,'7.1'!$C$101:$C$104,'7.1'!$C$107:$C$110,'7.1'!$C$113:$C$116)</c:f>
              <c:numCache>
                <c:formatCode>_-* #,##0_-;\-* #,##0_-;_-* " "??_-;_-@_-</c:formatCode>
                <c:ptCount val="43"/>
                <c:pt idx="0">
                  <c:v>133</c:v>
                </c:pt>
                <c:pt idx="1">
                  <c:v>157</c:v>
                </c:pt>
                <c:pt idx="2">
                  <c:v>196</c:v>
                </c:pt>
                <c:pt idx="3">
                  <c:v>218</c:v>
                </c:pt>
                <c:pt idx="4">
                  <c:v>229</c:v>
                </c:pt>
                <c:pt idx="5">
                  <c:v>204</c:v>
                </c:pt>
                <c:pt idx="6">
                  <c:v>182</c:v>
                </c:pt>
                <c:pt idx="7">
                  <c:v>205</c:v>
                </c:pt>
                <c:pt idx="8">
                  <c:v>221</c:v>
                </c:pt>
                <c:pt idx="9">
                  <c:v>174</c:v>
                </c:pt>
                <c:pt idx="10">
                  <c:v>195</c:v>
                </c:pt>
                <c:pt idx="11">
                  <c:v>211</c:v>
                </c:pt>
                <c:pt idx="12">
                  <c:v>238</c:v>
                </c:pt>
                <c:pt idx="13">
                  <c:v>148</c:v>
                </c:pt>
                <c:pt idx="14">
                  <c:v>157</c:v>
                </c:pt>
                <c:pt idx="15">
                  <c:v>135</c:v>
                </c:pt>
                <c:pt idx="16">
                  <c:v>123</c:v>
                </c:pt>
                <c:pt idx="17">
                  <c:v>120</c:v>
                </c:pt>
                <c:pt idx="18">
                  <c:v>159</c:v>
                </c:pt>
                <c:pt idx="19">
                  <c:v>132</c:v>
                </c:pt>
                <c:pt idx="20">
                  <c:v>143</c:v>
                </c:pt>
                <c:pt idx="21">
                  <c:v>96</c:v>
                </c:pt>
                <c:pt idx="22">
                  <c:v>49</c:v>
                </c:pt>
                <c:pt idx="23">
                  <c:v>41</c:v>
                </c:pt>
                <c:pt idx="24">
                  <c:v>27</c:v>
                </c:pt>
                <c:pt idx="25">
                  <c:v>18</c:v>
                </c:pt>
                <c:pt idx="26">
                  <c:v>21</c:v>
                </c:pt>
                <c:pt idx="27">
                  <c:v>15</c:v>
                </c:pt>
                <c:pt idx="28">
                  <c:v>13</c:v>
                </c:pt>
                <c:pt idx="29">
                  <c:v>7</c:v>
                </c:pt>
                <c:pt idx="30">
                  <c:v>14</c:v>
                </c:pt>
                <c:pt idx="31">
                  <c:v>24</c:v>
                </c:pt>
                <c:pt idx="32">
                  <c:v>16</c:v>
                </c:pt>
                <c:pt idx="33">
                  <c:v>23</c:v>
                </c:pt>
                <c:pt idx="34">
                  <c:v>19</c:v>
                </c:pt>
                <c:pt idx="35">
                  <c:v>20</c:v>
                </c:pt>
                <c:pt idx="36">
                  <c:v>16</c:v>
                </c:pt>
                <c:pt idx="37">
                  <c:v>27</c:v>
                </c:pt>
                <c:pt idx="38">
                  <c:v>29</c:v>
                </c:pt>
                <c:pt idx="39">
                  <c:v>16</c:v>
                </c:pt>
                <c:pt idx="40">
                  <c:v>23</c:v>
                </c:pt>
                <c:pt idx="41">
                  <c:v>31</c:v>
                </c:pt>
                <c:pt idx="42">
                  <c:v>26</c:v>
                </c:pt>
              </c:numCache>
            </c:numRef>
          </c:val>
          <c:smooth val="0"/>
          <c:extLst>
            <c:ext xmlns:c15="http://schemas.microsoft.com/office/drawing/2012/chart" uri="{02D57815-91ED-43cb-92C2-25804820EDAC}">
              <c15:categoryFilterExceptions>
                <c15:categoryFilterException>
                  <c15:sqref>'7.1'!$C$35</c15:sqref>
                  <c15:bubble3D val="0"/>
                </c15:categoryFilterException>
                <c15:categoryFilterException>
                  <c15:sqref>'7.1'!$C$36</c15:sqref>
                  <c15:bubble3D val="0"/>
                </c15:categoryFilterException>
                <c15:categoryFilterException>
                  <c15:sqref>'7.1'!$C$37</c15:sqref>
                  <c15:bubble3D val="0"/>
                </c15:categoryFilterException>
                <c15:categoryFilterException>
                  <c15:sqref>'7.1'!$C$38</c15:sqref>
                  <c15:bubble3D val="0"/>
                </c15:categoryFilterException>
                <c15:categoryFilterException>
                  <c15:sqref>'7.1'!$C$41</c15:sqref>
                  <c15:bubble3D val="0"/>
                </c15:categoryFilterException>
                <c15:categoryFilterException>
                  <c15:sqref>'7.1'!$C$42</c15:sqref>
                  <c15:bubble3D val="0"/>
                </c15:categoryFilterException>
                <c15:categoryFilterException>
                  <c15:sqref>'7.1'!$C$43</c15:sqref>
                  <c15:bubble3D val="0"/>
                </c15:categoryFilterException>
                <c15:categoryFilterException>
                  <c15:sqref>'7.1'!$C$44</c15:sqref>
                  <c15:bubble3D val="0"/>
                </c15:categoryFilterException>
                <c15:categoryFilterException>
                  <c15:sqref>'7.1'!$C$47</c15:sqref>
                  <c15:bubble3D val="0"/>
                </c15:categoryFilterException>
                <c15:categoryFilterException>
                  <c15:sqref>'7.1'!$C$48</c15:sqref>
                  <c15:bubble3D val="0"/>
                </c15:categoryFilterException>
                <c15:categoryFilterException>
                  <c15:sqref>'7.1'!$C$49</c15:sqref>
                  <c15:bubble3D val="0"/>
                </c15:categoryFilterException>
                <c15:categoryFilterException>
                  <c15:sqref>'7.1'!$C$50</c15:sqref>
                  <c15:bubble3D val="0"/>
                </c15:categoryFilterException>
              </c15:categoryFilterExceptions>
            </c:ext>
          </c:extLst>
        </c:ser>
        <c:ser>
          <c:idx val="1"/>
          <c:order val="1"/>
          <c:tx>
            <c:v>Applications Decided</c:v>
          </c:tx>
          <c:spPr>
            <a:ln>
              <a:solidFill>
                <a:srgbClr val="F8B728"/>
              </a:solidFill>
            </a:ln>
          </c:spPr>
          <c:marker>
            <c:symbol val="x"/>
            <c:size val="5"/>
            <c:spPr>
              <a:solidFill>
                <a:srgbClr val="F8B728"/>
              </a:solidFill>
              <a:ln>
                <a:solidFill>
                  <a:srgbClr val="F8B728"/>
                </a:solidFill>
              </a:ln>
            </c:spPr>
          </c:marker>
          <c:dPt>
            <c:idx val="0"/>
            <c:marker>
              <c:symbol val="none"/>
            </c:marker>
            <c:bubble3D val="0"/>
          </c:dPt>
          <c:dPt>
            <c:idx val="1"/>
            <c:marker>
              <c:symbol val="none"/>
            </c:marker>
            <c:bubble3D val="0"/>
          </c:dPt>
          <c:dPt>
            <c:idx val="2"/>
            <c:bubble3D val="0"/>
          </c:dPt>
          <c:dPt>
            <c:idx val="3"/>
            <c:marker>
              <c:symbol val="none"/>
            </c:marker>
            <c:bubble3D val="0"/>
          </c:dPt>
          <c:dPt>
            <c:idx val="4"/>
            <c:marker>
              <c:symbol val="none"/>
            </c:marker>
            <c:bubble3D val="0"/>
          </c:dPt>
          <c:dPt>
            <c:idx val="5"/>
            <c:marker>
              <c:symbol val="none"/>
            </c:marker>
            <c:bubble3D val="0"/>
          </c:dPt>
          <c:dPt>
            <c:idx val="6"/>
            <c:bubble3D val="0"/>
          </c:dPt>
          <c:dPt>
            <c:idx val="7"/>
            <c:marker>
              <c:symbol val="none"/>
            </c:marker>
            <c:bubble3D val="0"/>
          </c:dPt>
          <c:dPt>
            <c:idx val="8"/>
            <c:marker>
              <c:symbol val="none"/>
            </c:marker>
            <c:bubble3D val="0"/>
          </c:dPt>
          <c:dPt>
            <c:idx val="9"/>
            <c:marker>
              <c:symbol val="none"/>
            </c:marker>
            <c:bubble3D val="0"/>
          </c:dPt>
          <c:dPt>
            <c:idx val="10"/>
            <c:bubble3D val="0"/>
          </c:dPt>
          <c:dPt>
            <c:idx val="11"/>
            <c:marker>
              <c:symbol val="none"/>
            </c:marker>
            <c:bubble3D val="0"/>
          </c:dPt>
          <c:dPt>
            <c:idx val="12"/>
            <c:marker>
              <c:symbol val="none"/>
            </c:marker>
            <c:bubble3D val="0"/>
          </c:dPt>
          <c:dPt>
            <c:idx val="13"/>
            <c:marker>
              <c:symbol val="none"/>
            </c:marker>
            <c:bubble3D val="0"/>
          </c:dPt>
          <c:dPt>
            <c:idx val="14"/>
            <c:bubble3D val="0"/>
          </c:dPt>
          <c:dPt>
            <c:idx val="15"/>
            <c:marker>
              <c:symbol val="none"/>
            </c:marker>
            <c:bubble3D val="0"/>
          </c:dPt>
          <c:dPt>
            <c:idx val="16"/>
            <c:marker>
              <c:symbol val="none"/>
            </c:marker>
            <c:bubble3D val="0"/>
          </c:dPt>
          <c:dPt>
            <c:idx val="17"/>
            <c:marker>
              <c:symbol val="none"/>
            </c:marker>
            <c:bubble3D val="0"/>
          </c:dPt>
          <c:dPt>
            <c:idx val="18"/>
            <c:bubble3D val="0"/>
          </c:dPt>
          <c:dPt>
            <c:idx val="19"/>
            <c:marker>
              <c:symbol val="none"/>
            </c:marker>
            <c:bubble3D val="0"/>
          </c:dPt>
          <c:dPt>
            <c:idx val="20"/>
            <c:marker>
              <c:symbol val="none"/>
            </c:marker>
            <c:bubble3D val="0"/>
          </c:dPt>
          <c:dPt>
            <c:idx val="21"/>
            <c:marker>
              <c:symbol val="none"/>
            </c:marker>
            <c:bubble3D val="0"/>
          </c:dPt>
          <c:dPt>
            <c:idx val="22"/>
            <c:bubble3D val="0"/>
          </c:dPt>
          <c:dPt>
            <c:idx val="23"/>
            <c:marker>
              <c:symbol val="none"/>
            </c:marker>
            <c:bubble3D val="0"/>
          </c:dPt>
          <c:dPt>
            <c:idx val="24"/>
            <c:marker>
              <c:symbol val="none"/>
            </c:marker>
            <c:bubble3D val="0"/>
          </c:dPt>
          <c:dPt>
            <c:idx val="25"/>
            <c:marker>
              <c:symbol val="none"/>
            </c:marker>
            <c:bubble3D val="0"/>
          </c:dPt>
          <c:dPt>
            <c:idx val="26"/>
            <c:bubble3D val="0"/>
          </c:dPt>
          <c:dPt>
            <c:idx val="27"/>
            <c:marker>
              <c:symbol val="none"/>
            </c:marker>
            <c:bubble3D val="0"/>
          </c:dPt>
          <c:dPt>
            <c:idx val="28"/>
            <c:marker>
              <c:symbol val="none"/>
            </c:marker>
            <c:bubble3D val="0"/>
          </c:dPt>
          <c:dPt>
            <c:idx val="29"/>
            <c:marker>
              <c:symbol val="none"/>
            </c:marker>
            <c:bubble3D val="0"/>
          </c:dPt>
          <c:dPt>
            <c:idx val="30"/>
            <c:bubble3D val="0"/>
          </c:dPt>
          <c:dPt>
            <c:idx val="31"/>
            <c:marker>
              <c:symbol val="none"/>
            </c:marker>
            <c:bubble3D val="0"/>
          </c:dPt>
          <c:dPt>
            <c:idx val="32"/>
            <c:marker>
              <c:symbol val="none"/>
            </c:marker>
            <c:bubble3D val="0"/>
          </c:dPt>
          <c:dPt>
            <c:idx val="33"/>
            <c:marker>
              <c:symbol val="none"/>
            </c:marker>
            <c:bubble3D val="0"/>
          </c:dPt>
          <c:dPt>
            <c:idx val="34"/>
            <c:bubble3D val="0"/>
          </c:dPt>
          <c:dPt>
            <c:idx val="35"/>
            <c:marker>
              <c:symbol val="none"/>
            </c:marker>
            <c:bubble3D val="0"/>
          </c:dPt>
          <c:dPt>
            <c:idx val="36"/>
            <c:marker>
              <c:symbol val="none"/>
            </c:marker>
            <c:bubble3D val="0"/>
          </c:dPt>
          <c:dPt>
            <c:idx val="37"/>
            <c:marker>
              <c:symbol val="none"/>
            </c:marker>
            <c:bubble3D val="0"/>
          </c:dPt>
          <c:dPt>
            <c:idx val="38"/>
            <c:bubble3D val="0"/>
          </c:dPt>
          <c:dPt>
            <c:idx val="39"/>
            <c:marker>
              <c:symbol val="none"/>
            </c:marker>
            <c:bubble3D val="0"/>
          </c:dPt>
          <c:dPt>
            <c:idx val="40"/>
            <c:marker>
              <c:symbol val="none"/>
            </c:marker>
            <c:bubble3D val="0"/>
          </c:dPt>
          <c:dPt>
            <c:idx val="41"/>
            <c:marker>
              <c:symbol val="none"/>
            </c:marker>
            <c:bubble3D val="0"/>
          </c:dPt>
          <c:cat>
            <c:multiLvlStrRef>
              <c:extLst>
                <c:ext xmlns:c15="http://schemas.microsoft.com/office/drawing/2012/chart" uri="{02D57815-91ED-43cb-92C2-25804820EDAC}">
                  <c15:fullRef>
                    <c15:sqref>('7.1'!$A$35:$B$38,'7.1'!$A$41:$B$44,'7.1'!$A$47:$B$50,'7.1'!$A$53:$B$56,'7.1'!$A$59:$B$62,'7.1'!$A$65:$B$68,'7.1'!$A$71:$B$74,'7.1'!$A$77:$B$80,'7.1'!$A$83:$B$86,'7.1'!$A$89:$B$92,'7.1'!$A$95:$B$98,'7.1'!$A$101:$B$104,'7.1'!$A$107:$B$110,'7.1'!$A$113:$B$116)</c15:sqref>
                  </c15:fullRef>
                </c:ext>
              </c:extLst>
              <c:f>('7.1'!$A$53:$B$56,'7.1'!$A$59:$B$62,'7.1'!$A$65:$B$68,'7.1'!$A$71:$B$74,'7.1'!$A$77:$B$80,'7.1'!$A$83:$B$86,'7.1'!$A$89:$B$92,'7.1'!$A$95:$B$98,'7.1'!$A$101:$B$104,'7.1'!$A$107:$B$110,'7.1'!$A$113:$B$116)</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('7.1'!$D$35:$D$38,'7.1'!$D$41:$D$44,'7.1'!$D$47:$D$50,'7.1'!$D$53:$D$56,'7.1'!$D$59:$D$62,'7.1'!$D$65:$D$68,'7.1'!$D$71:$D$74,'7.1'!$D$77:$D$80,'7.1'!$D$83:$D$86,'7.1'!$D$89:$D$92,'7.1'!$D$95:$D$98,'7.1'!$D$101:$D$104,'7.1'!$D$107:$D$110,'7.1'!$D$113:$D$116)</c15:sqref>
                  </c15:fullRef>
                </c:ext>
              </c:extLst>
              <c:f>('7.1'!$D$53:$D$56,'7.1'!$D$59:$D$62,'7.1'!$D$65:$D$68,'7.1'!$D$71:$D$74,'7.1'!$D$77:$D$80,'7.1'!$D$83:$D$86,'7.1'!$D$89:$D$92,'7.1'!$D$95:$D$98,'7.1'!$D$101:$D$104,'7.1'!$D$107:$D$110,'7.1'!$D$113:$D$116)</c:f>
              <c:numCache>
                <c:formatCode>_-* #,##0_-;\-* #,##0_-;_-* " "??_-;_-@_-</c:formatCode>
                <c:ptCount val="43"/>
                <c:pt idx="0">
                  <c:v>34</c:v>
                </c:pt>
                <c:pt idx="1">
                  <c:v>39</c:v>
                </c:pt>
                <c:pt idx="2">
                  <c:v>54</c:v>
                </c:pt>
                <c:pt idx="3">
                  <c:v>48</c:v>
                </c:pt>
                <c:pt idx="4">
                  <c:v>78</c:v>
                </c:pt>
                <c:pt idx="5">
                  <c:v>89</c:v>
                </c:pt>
                <c:pt idx="6">
                  <c:v>116</c:v>
                </c:pt>
                <c:pt idx="7">
                  <c:v>118</c:v>
                </c:pt>
                <c:pt idx="8">
                  <c:v>142</c:v>
                </c:pt>
                <c:pt idx="9">
                  <c:v>180</c:v>
                </c:pt>
                <c:pt idx="10">
                  <c:v>249</c:v>
                </c:pt>
                <c:pt idx="11">
                  <c:v>191</c:v>
                </c:pt>
                <c:pt idx="12">
                  <c:v>178</c:v>
                </c:pt>
                <c:pt idx="13">
                  <c:v>154</c:v>
                </c:pt>
                <c:pt idx="14">
                  <c:v>155</c:v>
                </c:pt>
                <c:pt idx="15">
                  <c:v>131</c:v>
                </c:pt>
                <c:pt idx="16">
                  <c:v>119</c:v>
                </c:pt>
                <c:pt idx="17">
                  <c:v>135</c:v>
                </c:pt>
                <c:pt idx="18">
                  <c:v>178</c:v>
                </c:pt>
                <c:pt idx="19">
                  <c:v>141</c:v>
                </c:pt>
                <c:pt idx="20">
                  <c:v>56</c:v>
                </c:pt>
                <c:pt idx="21">
                  <c:v>96</c:v>
                </c:pt>
                <c:pt idx="22">
                  <c:v>144</c:v>
                </c:pt>
                <c:pt idx="23">
                  <c:v>108</c:v>
                </c:pt>
                <c:pt idx="24">
                  <c:v>95</c:v>
                </c:pt>
                <c:pt idx="25">
                  <c:v>86</c:v>
                </c:pt>
                <c:pt idx="26">
                  <c:v>50</c:v>
                </c:pt>
                <c:pt idx="27">
                  <c:v>62</c:v>
                </c:pt>
                <c:pt idx="28">
                  <c:v>30</c:v>
                </c:pt>
                <c:pt idx="29">
                  <c:v>10</c:v>
                </c:pt>
                <c:pt idx="30">
                  <c:v>16</c:v>
                </c:pt>
                <c:pt idx="31">
                  <c:v>13</c:v>
                </c:pt>
                <c:pt idx="32">
                  <c:v>15</c:v>
                </c:pt>
                <c:pt idx="33">
                  <c:v>18</c:v>
                </c:pt>
                <c:pt idx="34">
                  <c:v>17</c:v>
                </c:pt>
                <c:pt idx="35">
                  <c:v>23</c:v>
                </c:pt>
                <c:pt idx="36">
                  <c:v>15</c:v>
                </c:pt>
                <c:pt idx="37">
                  <c:v>14</c:v>
                </c:pt>
                <c:pt idx="38">
                  <c:v>12</c:v>
                </c:pt>
                <c:pt idx="39">
                  <c:v>16</c:v>
                </c:pt>
                <c:pt idx="40">
                  <c:v>12</c:v>
                </c:pt>
                <c:pt idx="41">
                  <c:v>13</c:v>
                </c:pt>
                <c:pt idx="42">
                  <c:v>24</c:v>
                </c:pt>
              </c:numCache>
            </c:numRef>
          </c:val>
          <c:smooth val="0"/>
          <c:extLst>
            <c:ext xmlns:c15="http://schemas.microsoft.com/office/drawing/2012/chart" uri="{02D57815-91ED-43cb-92C2-25804820EDAC}">
              <c15:categoryFilterExceptions>
                <c15:categoryFilterException>
                  <c15:sqref>'7.1'!$D$35</c15:sqref>
                  <c15:bubble3D val="0"/>
                </c15:categoryFilterException>
                <c15:categoryFilterException>
                  <c15:sqref>'7.1'!$D$36</c15:sqref>
                  <c15:bubble3D val="0"/>
                </c15:categoryFilterException>
                <c15:categoryFilterException>
                  <c15:sqref>'7.1'!$D$37</c15:sqref>
                  <c15:bubble3D val="0"/>
                </c15:categoryFilterException>
                <c15:categoryFilterException>
                  <c15:sqref>'7.1'!$D$38</c15:sqref>
                  <c15:bubble3D val="0"/>
                </c15:categoryFilterException>
                <c15:categoryFilterException>
                  <c15:sqref>'7.1'!$D$41</c15:sqref>
                  <c15:bubble3D val="0"/>
                </c15:categoryFilterException>
                <c15:categoryFilterException>
                  <c15:sqref>'7.1'!$D$42</c15:sqref>
                  <c15:bubble3D val="0"/>
                </c15:categoryFilterException>
                <c15:categoryFilterException>
                  <c15:sqref>'7.1'!$D$43</c15:sqref>
                  <c15:bubble3D val="0"/>
                </c15:categoryFilterException>
                <c15:categoryFilterException>
                  <c15:sqref>'7.1'!$D$44</c15:sqref>
                  <c15:bubble3D val="0"/>
                </c15:categoryFilterException>
                <c15:categoryFilterException>
                  <c15:sqref>'7.1'!$D$47</c15:sqref>
                  <c15:bubble3D val="0"/>
                </c15:categoryFilterException>
                <c15:categoryFilterException>
                  <c15:sqref>'7.1'!$D$48</c15:sqref>
                  <c15:bubble3D val="0"/>
                </c15:categoryFilterException>
                <c15:categoryFilterException>
                  <c15:sqref>'7.1'!$D$49</c15:sqref>
                  <c15:bubble3D val="0"/>
                </c15:categoryFilterException>
                <c15:categoryFilterException>
                  <c15:sqref>'7.1'!$D$50</c15:sqref>
                  <c15:bubble3D val="0"/>
                </c15:categoryFilterException>
              </c15:categoryFilterExceptions>
            </c:ext>
          </c:extLst>
        </c:ser>
        <c:dLbls>
          <c:showLegendKey val="0"/>
          <c:showVal val="0"/>
          <c:showCatName val="0"/>
          <c:showSerName val="0"/>
          <c:showPercent val="0"/>
          <c:showBubbleSize val="0"/>
        </c:dLbls>
        <c:marker val="1"/>
        <c:smooth val="0"/>
        <c:axId val="-556778720"/>
        <c:axId val="-556776000"/>
      </c:lineChart>
      <c:catAx>
        <c:axId val="-556778720"/>
        <c:scaling>
          <c:orientation val="minMax"/>
        </c:scaling>
        <c:delete val="0"/>
        <c:axPos val="b"/>
        <c:numFmt formatCode="General" sourceLinked="0"/>
        <c:majorTickMark val="out"/>
        <c:minorTickMark val="none"/>
        <c:tickLblPos val="nextTo"/>
        <c:txPr>
          <a:bodyPr rot="-5400000" vert="horz"/>
          <a:lstStyle/>
          <a:p>
            <a:pPr>
              <a:defRPr sz="900"/>
            </a:pPr>
            <a:endParaRPr lang="en-US"/>
          </a:p>
        </c:txPr>
        <c:crossAx val="-556776000"/>
        <c:crossesAt val="0"/>
        <c:auto val="1"/>
        <c:lblAlgn val="ctr"/>
        <c:lblOffset val="100"/>
        <c:noMultiLvlLbl val="0"/>
      </c:catAx>
      <c:valAx>
        <c:axId val="-556776000"/>
        <c:scaling>
          <c:orientation val="minMax"/>
          <c:max val="300"/>
          <c:min val="0"/>
        </c:scaling>
        <c:delete val="0"/>
        <c:axPos val="l"/>
        <c:numFmt formatCode="#,##0" sourceLinked="0"/>
        <c:majorTickMark val="out"/>
        <c:minorTickMark val="none"/>
        <c:tickLblPos val="nextTo"/>
        <c:txPr>
          <a:bodyPr/>
          <a:lstStyle/>
          <a:p>
            <a:pPr>
              <a:defRPr sz="1200"/>
            </a:pPr>
            <a:endParaRPr lang="en-US"/>
          </a:p>
        </c:txPr>
        <c:crossAx val="-556778720"/>
        <c:crosses val="autoZero"/>
        <c:crossBetween val="midCat"/>
        <c:majorUnit val="50"/>
      </c:valAx>
    </c:plotArea>
    <c:legend>
      <c:legendPos val="b"/>
      <c:layout>
        <c:manualLayout>
          <c:xMode val="edge"/>
          <c:yMode val="edge"/>
          <c:x val="0.24338862179487175"/>
          <c:y val="0.93113349021779268"/>
          <c:w val="0.52339903846153846"/>
          <c:h val="6.0076365817644889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4823820751219653"/>
          <c:y val="6.0024728313919438E-2"/>
          <c:w val="0.58866690392513821"/>
          <c:h val="0.82568621071126436"/>
        </c:manualLayout>
      </c:layout>
      <c:barChart>
        <c:barDir val="bar"/>
        <c:grouping val="clustered"/>
        <c:varyColors val="0"/>
        <c:ser>
          <c:idx val="0"/>
          <c:order val="0"/>
          <c:tx>
            <c:strRef>
              <c:f>'7.3'!$B$7</c:f>
              <c:strCache>
                <c:ptCount val="1"/>
                <c:pt idx="0">
                  <c:v>Oct-Dec 2020</c:v>
                </c:pt>
              </c:strCache>
            </c:strRef>
          </c:tx>
          <c:spPr>
            <a:solidFill>
              <a:srgbClr val="2B4171"/>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'7.3'!$C$7:$N$7</c:f>
              <c:numCache>
                <c:formatCode>#,##0</c:formatCode>
                <c:ptCount val="12"/>
                <c:pt idx="0">
                  <c:v>0</c:v>
                </c:pt>
                <c:pt idx="1">
                  <c:v>8</c:v>
                </c:pt>
                <c:pt idx="2">
                  <c:v>1</c:v>
                </c:pt>
                <c:pt idx="3">
                  <c:v>1</c:v>
                </c:pt>
                <c:pt idx="4">
                  <c:v>3</c:v>
                </c:pt>
                <c:pt idx="5">
                  <c:v>0</c:v>
                </c:pt>
                <c:pt idx="6">
                  <c:v>6</c:v>
                </c:pt>
                <c:pt idx="7">
                  <c:v>1</c:v>
                </c:pt>
                <c:pt idx="8">
                  <c:v>2</c:v>
                </c:pt>
                <c:pt idx="9">
                  <c:v>2</c:v>
                </c:pt>
                <c:pt idx="10">
                  <c:v>2</c:v>
                </c:pt>
                <c:pt idx="11">
                  <c:v>0</c:v>
                </c:pt>
              </c:numCache>
            </c:numRef>
          </c:val>
        </c:ser>
        <c:ser>
          <c:idx val="1"/>
          <c:order val="1"/>
          <c:tx>
            <c:strRef>
              <c:f>'7.3'!$B$12</c:f>
              <c:strCache>
                <c:ptCount val="1"/>
                <c:pt idx="0">
                  <c:v>Oct-Dec 2019</c:v>
                </c:pt>
              </c:strCache>
            </c:strRef>
          </c:tx>
          <c:spPr>
            <a:solidFill>
              <a:srgbClr val="F8B728"/>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'7.3'!$C$12:$N$12</c:f>
              <c:numCache>
                <c:formatCode>#,##0</c:formatCode>
                <c:ptCount val="12"/>
                <c:pt idx="0">
                  <c:v>0</c:v>
                </c:pt>
                <c:pt idx="1">
                  <c:v>0</c:v>
                </c:pt>
                <c:pt idx="2">
                  <c:v>1</c:v>
                </c:pt>
                <c:pt idx="3">
                  <c:v>0</c:v>
                </c:pt>
                <c:pt idx="4">
                  <c:v>4</c:v>
                </c:pt>
                <c:pt idx="5">
                  <c:v>1</c:v>
                </c:pt>
                <c:pt idx="6">
                  <c:v>12</c:v>
                </c:pt>
                <c:pt idx="7">
                  <c:v>1</c:v>
                </c:pt>
                <c:pt idx="8">
                  <c:v>2</c:v>
                </c:pt>
                <c:pt idx="9">
                  <c:v>7</c:v>
                </c:pt>
                <c:pt idx="10">
                  <c:v>1</c:v>
                </c:pt>
                <c:pt idx="11">
                  <c:v>0</c:v>
                </c:pt>
              </c:numCache>
            </c:numRef>
          </c:val>
        </c:ser>
        <c:dLbls>
          <c:showLegendKey val="0"/>
          <c:showVal val="0"/>
          <c:showCatName val="0"/>
          <c:showSerName val="0"/>
          <c:showPercent val="0"/>
          <c:showBubbleSize val="0"/>
        </c:dLbls>
        <c:gapWidth val="150"/>
        <c:axId val="-556778176"/>
        <c:axId val="-556777088"/>
      </c:barChart>
      <c:catAx>
        <c:axId val="-556778176"/>
        <c:scaling>
          <c:orientation val="maxMin"/>
        </c:scaling>
        <c:delete val="0"/>
        <c:axPos val="l"/>
        <c:numFmt formatCode="General" sourceLinked="0"/>
        <c:majorTickMark val="out"/>
        <c:minorTickMark val="none"/>
        <c:tickLblPos val="nextTo"/>
        <c:txPr>
          <a:bodyPr/>
          <a:lstStyle/>
          <a:p>
            <a:pPr>
              <a:defRPr sz="1000" baseline="0"/>
            </a:pPr>
            <a:endParaRPr lang="en-US"/>
          </a:p>
        </c:txPr>
        <c:crossAx val="-556777088"/>
        <c:crossesAt val="0"/>
        <c:auto val="1"/>
        <c:lblAlgn val="ctr"/>
        <c:lblOffset val="100"/>
        <c:noMultiLvlLbl val="0"/>
      </c:catAx>
      <c:valAx>
        <c:axId val="-556777088"/>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556778176"/>
        <c:crosses val="autoZero"/>
        <c:crossBetween val="between"/>
        <c:minorUnit val="5"/>
      </c:valAx>
      <c:spPr>
        <a:noFill/>
      </c:spPr>
    </c:plotArea>
    <c:legend>
      <c:legendPos val="b"/>
      <c:layout>
        <c:manualLayout>
          <c:xMode val="edge"/>
          <c:yMode val="edge"/>
          <c:x val="0.48996154401215652"/>
          <c:y val="0.91990193571639767"/>
          <c:w val="0.29506225350273835"/>
          <c:h val="6.851877267519572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314"/>
          <c:y val="4.2592593157200889E-2"/>
          <c:w val="0.59905799840863516"/>
          <c:h val="0.85115622191061657"/>
        </c:manualLayout>
      </c:layout>
      <c:barChart>
        <c:barDir val="bar"/>
        <c:grouping val="clustered"/>
        <c:varyColors val="0"/>
        <c:ser>
          <c:idx val="0"/>
          <c:order val="0"/>
          <c:tx>
            <c:strRef>
              <c:f>'7.3'!$B$20</c:f>
              <c:strCache>
                <c:ptCount val="1"/>
                <c:pt idx="0">
                  <c:v>Oct-Dec 2020</c:v>
                </c:pt>
              </c:strCache>
            </c:strRef>
          </c:tx>
          <c:spPr>
            <a:solidFill>
              <a:srgbClr val="2B4171"/>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'7.3'!$C$20:$N$20</c:f>
              <c:numCache>
                <c:formatCode>#,##0</c:formatCode>
                <c:ptCount val="12"/>
                <c:pt idx="0">
                  <c:v>0</c:v>
                </c:pt>
                <c:pt idx="1">
                  <c:v>4</c:v>
                </c:pt>
                <c:pt idx="2">
                  <c:v>1</c:v>
                </c:pt>
                <c:pt idx="3">
                  <c:v>0</c:v>
                </c:pt>
                <c:pt idx="4">
                  <c:v>4</c:v>
                </c:pt>
                <c:pt idx="5">
                  <c:v>1</c:v>
                </c:pt>
                <c:pt idx="6">
                  <c:v>7</c:v>
                </c:pt>
                <c:pt idx="7">
                  <c:v>1</c:v>
                </c:pt>
                <c:pt idx="8">
                  <c:v>2</c:v>
                </c:pt>
                <c:pt idx="9">
                  <c:v>2</c:v>
                </c:pt>
                <c:pt idx="10">
                  <c:v>1</c:v>
                </c:pt>
                <c:pt idx="11">
                  <c:v>1</c:v>
                </c:pt>
              </c:numCache>
            </c:numRef>
          </c:val>
        </c:ser>
        <c:ser>
          <c:idx val="2"/>
          <c:order val="1"/>
          <c:tx>
            <c:strRef>
              <c:f>'7.3'!$B$25</c:f>
              <c:strCache>
                <c:ptCount val="1"/>
                <c:pt idx="0">
                  <c:v>Oct-Dec 2019</c:v>
                </c:pt>
              </c:strCache>
            </c:strRef>
          </c:tx>
          <c:spPr>
            <a:solidFill>
              <a:srgbClr val="F8B728"/>
            </a:solidFill>
          </c:spPr>
          <c:invertIfNegative val="0"/>
          <c:val>
            <c:numRef>
              <c:f>'7.3'!$C$25:$N$25</c:f>
              <c:numCache>
                <c:formatCode>#,##0</c:formatCode>
                <c:ptCount val="12"/>
                <c:pt idx="0">
                  <c:v>0</c:v>
                </c:pt>
                <c:pt idx="1">
                  <c:v>0</c:v>
                </c:pt>
                <c:pt idx="2">
                  <c:v>0</c:v>
                </c:pt>
                <c:pt idx="3">
                  <c:v>0</c:v>
                </c:pt>
                <c:pt idx="4">
                  <c:v>1</c:v>
                </c:pt>
                <c:pt idx="5">
                  <c:v>0</c:v>
                </c:pt>
                <c:pt idx="6">
                  <c:v>5</c:v>
                </c:pt>
                <c:pt idx="7">
                  <c:v>0</c:v>
                </c:pt>
                <c:pt idx="8">
                  <c:v>2</c:v>
                </c:pt>
                <c:pt idx="9">
                  <c:v>2</c:v>
                </c:pt>
                <c:pt idx="10">
                  <c:v>0</c:v>
                </c:pt>
                <c:pt idx="11">
                  <c:v>2</c:v>
                </c:pt>
              </c:numCache>
            </c:numRef>
          </c:val>
        </c:ser>
        <c:dLbls>
          <c:showLegendKey val="0"/>
          <c:showVal val="0"/>
          <c:showCatName val="0"/>
          <c:showSerName val="0"/>
          <c:showPercent val="0"/>
          <c:showBubbleSize val="0"/>
        </c:dLbls>
        <c:gapWidth val="150"/>
        <c:axId val="-556774912"/>
        <c:axId val="-556774368"/>
      </c:barChart>
      <c:catAx>
        <c:axId val="-556774912"/>
        <c:scaling>
          <c:orientation val="maxMin"/>
        </c:scaling>
        <c:delete val="0"/>
        <c:axPos val="l"/>
        <c:numFmt formatCode="General" sourceLinked="0"/>
        <c:majorTickMark val="out"/>
        <c:minorTickMark val="none"/>
        <c:tickLblPos val="nextTo"/>
        <c:txPr>
          <a:bodyPr/>
          <a:lstStyle/>
          <a:p>
            <a:pPr>
              <a:defRPr sz="1000" baseline="0"/>
            </a:pPr>
            <a:endParaRPr lang="en-US"/>
          </a:p>
        </c:txPr>
        <c:crossAx val="-556774368"/>
        <c:crossesAt val="0"/>
        <c:auto val="1"/>
        <c:lblAlgn val="ctr"/>
        <c:lblOffset val="100"/>
        <c:noMultiLvlLbl val="0"/>
      </c:catAx>
      <c:valAx>
        <c:axId val="-556774368"/>
        <c:scaling>
          <c:orientation val="minMax"/>
          <c:min val="0"/>
        </c:scaling>
        <c:delete val="0"/>
        <c:axPos val="t"/>
        <c:minorGridlines/>
        <c:numFmt formatCode="#,##0" sourceLinked="1"/>
        <c:majorTickMark val="out"/>
        <c:minorTickMark val="none"/>
        <c:tickLblPos val="nextTo"/>
        <c:spPr>
          <a:noFill/>
        </c:spPr>
        <c:txPr>
          <a:bodyPr/>
          <a:lstStyle/>
          <a:p>
            <a:pPr>
              <a:defRPr sz="800"/>
            </a:pPr>
            <a:endParaRPr lang="en-US"/>
          </a:p>
        </c:txPr>
        <c:crossAx val="-556774912"/>
        <c:crosses val="autoZero"/>
        <c:crossBetween val="between"/>
        <c:majorUnit val="5"/>
        <c:minorUnit val="5"/>
      </c:valAx>
      <c:spPr>
        <a:noFill/>
      </c:spPr>
    </c:plotArea>
    <c:legend>
      <c:legendPos val="b"/>
      <c:layout>
        <c:manualLayout>
          <c:xMode val="edge"/>
          <c:yMode val="edge"/>
          <c:x val="0.47400205409106472"/>
          <c:y val="0.91990189759620977"/>
          <c:w val="0.32810405285648137"/>
          <c:h val="6.8131532338692208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768661382823957"/>
          <c:y val="5.7857080132642541E-2"/>
          <c:w val="0.55516227002816487"/>
          <c:h val="0.82193248284741149"/>
        </c:manualLayout>
      </c:layout>
      <c:barChart>
        <c:barDir val="bar"/>
        <c:grouping val="clustered"/>
        <c:varyColors val="0"/>
        <c:ser>
          <c:idx val="0"/>
          <c:order val="0"/>
          <c:tx>
            <c:strRef>
              <c:f>'1.2'!$B$7</c:f>
              <c:strCache>
                <c:ptCount val="1"/>
                <c:pt idx="0">
                  <c:v>Oct-Dec 2020</c:v>
                </c:pt>
              </c:strCache>
            </c:strRef>
          </c:tx>
          <c:spPr>
            <a:solidFill>
              <a:srgbClr val="2B4171"/>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'1.2'!$C$7:$M$7</c:f>
              <c:numCache>
                <c:formatCode>#,##0</c:formatCode>
                <c:ptCount val="11"/>
                <c:pt idx="0">
                  <c:v>196</c:v>
                </c:pt>
                <c:pt idx="1">
                  <c:v>281</c:v>
                </c:pt>
                <c:pt idx="2">
                  <c:v>383</c:v>
                </c:pt>
                <c:pt idx="3">
                  <c:v>418</c:v>
                </c:pt>
                <c:pt idx="4">
                  <c:v>339</c:v>
                </c:pt>
                <c:pt idx="5">
                  <c:v>257</c:v>
                </c:pt>
                <c:pt idx="6">
                  <c:v>322</c:v>
                </c:pt>
                <c:pt idx="7">
                  <c:v>267</c:v>
                </c:pt>
                <c:pt idx="8">
                  <c:v>248</c:v>
                </c:pt>
                <c:pt idx="9">
                  <c:v>422</c:v>
                </c:pt>
                <c:pt idx="10">
                  <c:v>468</c:v>
                </c:pt>
              </c:numCache>
            </c:numRef>
          </c:val>
        </c:ser>
        <c:ser>
          <c:idx val="1"/>
          <c:order val="1"/>
          <c:tx>
            <c:strRef>
              <c:f>'1.2'!$B$12</c:f>
              <c:strCache>
                <c:ptCount val="1"/>
                <c:pt idx="0">
                  <c:v>Oct-Dec 2019</c:v>
                </c:pt>
              </c:strCache>
            </c:strRef>
          </c:tx>
          <c:spPr>
            <a:solidFill>
              <a:srgbClr val="F8B728"/>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'1.2'!$C$12:$M$12</c:f>
              <c:numCache>
                <c:formatCode>#,##0</c:formatCode>
                <c:ptCount val="11"/>
                <c:pt idx="0">
                  <c:v>197</c:v>
                </c:pt>
                <c:pt idx="1">
                  <c:v>220</c:v>
                </c:pt>
                <c:pt idx="2">
                  <c:v>279</c:v>
                </c:pt>
                <c:pt idx="3">
                  <c:v>374</c:v>
                </c:pt>
                <c:pt idx="4">
                  <c:v>293</c:v>
                </c:pt>
                <c:pt idx="5">
                  <c:v>215</c:v>
                </c:pt>
                <c:pt idx="6">
                  <c:v>250</c:v>
                </c:pt>
                <c:pt idx="7">
                  <c:v>248</c:v>
                </c:pt>
                <c:pt idx="8">
                  <c:v>196</c:v>
                </c:pt>
                <c:pt idx="9">
                  <c:v>338</c:v>
                </c:pt>
                <c:pt idx="10">
                  <c:v>379</c:v>
                </c:pt>
              </c:numCache>
            </c:numRef>
          </c:val>
        </c:ser>
        <c:dLbls>
          <c:showLegendKey val="0"/>
          <c:showVal val="0"/>
          <c:showCatName val="0"/>
          <c:showSerName val="0"/>
          <c:showPercent val="0"/>
          <c:showBubbleSize val="0"/>
        </c:dLbls>
        <c:gapWidth val="150"/>
        <c:axId val="-608495232"/>
        <c:axId val="-608492512"/>
      </c:barChart>
      <c:catAx>
        <c:axId val="-608495232"/>
        <c:scaling>
          <c:orientation val="maxMin"/>
        </c:scaling>
        <c:delete val="0"/>
        <c:axPos val="l"/>
        <c:numFmt formatCode="General" sourceLinked="0"/>
        <c:majorTickMark val="out"/>
        <c:minorTickMark val="none"/>
        <c:tickLblPos val="nextTo"/>
        <c:txPr>
          <a:bodyPr/>
          <a:lstStyle/>
          <a:p>
            <a:pPr>
              <a:defRPr sz="1000" baseline="0"/>
            </a:pPr>
            <a:endParaRPr lang="en-US"/>
          </a:p>
        </c:txPr>
        <c:crossAx val="-608492512"/>
        <c:crossesAt val="0"/>
        <c:auto val="1"/>
        <c:lblAlgn val="ctr"/>
        <c:lblOffset val="100"/>
        <c:noMultiLvlLbl val="0"/>
      </c:catAx>
      <c:valAx>
        <c:axId val="-608492512"/>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608495232"/>
        <c:crosses val="autoZero"/>
        <c:crossBetween val="between"/>
        <c:minorUnit val="200"/>
      </c:valAx>
      <c:spPr>
        <a:noFill/>
      </c:spPr>
    </c:plotArea>
    <c:legend>
      <c:legendPos val="b"/>
      <c:layout>
        <c:manualLayout>
          <c:xMode val="edge"/>
          <c:yMode val="edge"/>
          <c:x val="0.40932289738075328"/>
          <c:y val="0.91840616076836545"/>
          <c:w val="0.44734914992802649"/>
          <c:h val="5.961101174694253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264"/>
          <c:y val="4.2592593157200737E-2"/>
          <c:w val="0.55516227002816487"/>
          <c:h val="0.82193248284741149"/>
        </c:manualLayout>
      </c:layout>
      <c:barChart>
        <c:barDir val="bar"/>
        <c:grouping val="clustered"/>
        <c:varyColors val="0"/>
        <c:ser>
          <c:idx val="0"/>
          <c:order val="0"/>
          <c:tx>
            <c:strRef>
              <c:f>'1.2'!$B$23</c:f>
              <c:strCache>
                <c:ptCount val="1"/>
                <c:pt idx="0">
                  <c:v>Oct-Dec 2020</c:v>
                </c:pt>
              </c:strCache>
            </c:strRef>
          </c:tx>
          <c:spPr>
            <a:solidFill>
              <a:srgbClr val="2B4171"/>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'1.2'!$C$23:$M$23</c:f>
              <c:numCache>
                <c:formatCode>#,##0</c:formatCode>
                <c:ptCount val="11"/>
                <c:pt idx="0">
                  <c:v>153</c:v>
                </c:pt>
                <c:pt idx="1">
                  <c:v>233</c:v>
                </c:pt>
                <c:pt idx="2">
                  <c:v>258</c:v>
                </c:pt>
                <c:pt idx="3">
                  <c:v>395</c:v>
                </c:pt>
                <c:pt idx="4">
                  <c:v>282</c:v>
                </c:pt>
                <c:pt idx="5">
                  <c:v>178</c:v>
                </c:pt>
                <c:pt idx="6">
                  <c:v>292</c:v>
                </c:pt>
                <c:pt idx="7">
                  <c:v>223</c:v>
                </c:pt>
                <c:pt idx="8">
                  <c:v>228</c:v>
                </c:pt>
                <c:pt idx="9">
                  <c:v>327</c:v>
                </c:pt>
                <c:pt idx="10">
                  <c:v>419</c:v>
                </c:pt>
              </c:numCache>
            </c:numRef>
          </c:val>
        </c:ser>
        <c:ser>
          <c:idx val="1"/>
          <c:order val="1"/>
          <c:tx>
            <c:strRef>
              <c:f>'1.2'!$B$28</c:f>
              <c:strCache>
                <c:ptCount val="1"/>
                <c:pt idx="0">
                  <c:v>Oct-Dec 2019</c:v>
                </c:pt>
              </c:strCache>
            </c:strRef>
          </c:tx>
          <c:spPr>
            <a:solidFill>
              <a:srgbClr val="F8B728"/>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'1.2'!$C$28:$M$28</c:f>
              <c:numCache>
                <c:formatCode>#,##0</c:formatCode>
                <c:ptCount val="11"/>
                <c:pt idx="0" formatCode="General">
                  <c:v>162</c:v>
                </c:pt>
                <c:pt idx="1">
                  <c:v>227</c:v>
                </c:pt>
                <c:pt idx="2">
                  <c:v>315</c:v>
                </c:pt>
                <c:pt idx="3">
                  <c:v>421</c:v>
                </c:pt>
                <c:pt idx="4">
                  <c:v>294</c:v>
                </c:pt>
                <c:pt idx="5">
                  <c:v>228</c:v>
                </c:pt>
                <c:pt idx="6">
                  <c:v>220</c:v>
                </c:pt>
                <c:pt idx="7">
                  <c:v>271</c:v>
                </c:pt>
                <c:pt idx="8">
                  <c:v>187</c:v>
                </c:pt>
                <c:pt idx="9">
                  <c:v>343</c:v>
                </c:pt>
                <c:pt idx="10">
                  <c:v>393</c:v>
                </c:pt>
              </c:numCache>
            </c:numRef>
          </c:val>
        </c:ser>
        <c:dLbls>
          <c:showLegendKey val="0"/>
          <c:showVal val="0"/>
          <c:showCatName val="0"/>
          <c:showSerName val="0"/>
          <c:showPercent val="0"/>
          <c:showBubbleSize val="0"/>
        </c:dLbls>
        <c:gapWidth val="150"/>
        <c:axId val="-608491424"/>
        <c:axId val="-608486528"/>
      </c:barChart>
      <c:catAx>
        <c:axId val="-608491424"/>
        <c:scaling>
          <c:orientation val="maxMin"/>
        </c:scaling>
        <c:delete val="0"/>
        <c:axPos val="l"/>
        <c:numFmt formatCode="General" sourceLinked="0"/>
        <c:majorTickMark val="out"/>
        <c:minorTickMark val="none"/>
        <c:tickLblPos val="nextTo"/>
        <c:txPr>
          <a:bodyPr/>
          <a:lstStyle/>
          <a:p>
            <a:pPr>
              <a:defRPr sz="1000" baseline="0"/>
            </a:pPr>
            <a:endParaRPr lang="en-US"/>
          </a:p>
        </c:txPr>
        <c:crossAx val="-608486528"/>
        <c:crossesAt val="0"/>
        <c:auto val="1"/>
        <c:lblAlgn val="ctr"/>
        <c:lblOffset val="100"/>
        <c:noMultiLvlLbl val="0"/>
      </c:catAx>
      <c:valAx>
        <c:axId val="-608486528"/>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608491424"/>
        <c:crosses val="autoZero"/>
        <c:crossBetween val="between"/>
        <c:minorUnit val="200"/>
      </c:valAx>
      <c:spPr>
        <a:noFill/>
      </c:spPr>
    </c:plotArea>
    <c:legend>
      <c:legendPos val="b"/>
      <c:layout>
        <c:manualLayout>
          <c:xMode val="edge"/>
          <c:yMode val="edge"/>
          <c:x val="0.4294613100780118"/>
          <c:y val="0.91840616076836545"/>
          <c:w val="0.36949021527953174"/>
          <c:h val="5.961101174694253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'1.4'!$B$5</c:f>
              <c:strCache>
                <c:ptCount val="1"/>
                <c:pt idx="0">
                  <c:v>&lt; 6 months</c:v>
                </c:pt>
              </c:strCache>
            </c:strRef>
          </c:tx>
          <c:spPr>
            <a:solidFill>
              <a:srgbClr val="2B4171"/>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'1.4'!$C$5:$M$5</c:f>
              <c:numCache>
                <c:formatCode>_-* #,##0_-;\-* #,##0_-;_-* "-"??_-;_-@_-</c:formatCode>
                <c:ptCount val="11"/>
                <c:pt idx="0">
                  <c:v>236</c:v>
                </c:pt>
                <c:pt idx="1">
                  <c:v>402</c:v>
                </c:pt>
                <c:pt idx="2">
                  <c:v>671</c:v>
                </c:pt>
                <c:pt idx="3">
                  <c:v>685</c:v>
                </c:pt>
                <c:pt idx="4">
                  <c:v>519</c:v>
                </c:pt>
                <c:pt idx="5">
                  <c:v>343</c:v>
                </c:pt>
                <c:pt idx="6">
                  <c:v>429</c:v>
                </c:pt>
                <c:pt idx="7">
                  <c:v>372</c:v>
                </c:pt>
                <c:pt idx="8">
                  <c:v>229</c:v>
                </c:pt>
                <c:pt idx="9">
                  <c:v>593</c:v>
                </c:pt>
                <c:pt idx="10">
                  <c:v>637</c:v>
                </c:pt>
              </c:numCache>
            </c:numRef>
          </c:val>
        </c:ser>
        <c:ser>
          <c:idx val="1"/>
          <c:order val="1"/>
          <c:tx>
            <c:strRef>
              <c:f>'1.4'!$B$6</c:f>
              <c:strCache>
                <c:ptCount val="1"/>
                <c:pt idx="0">
                  <c:v>6 - 12 months</c:v>
                </c:pt>
              </c:strCache>
            </c:strRef>
          </c:tx>
          <c:spPr>
            <a:solidFill>
              <a:srgbClr val="F8B728"/>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'1.4'!$C$6:$M$6</c:f>
              <c:numCache>
                <c:formatCode>_-* #,##0_-;\-* #,##0_-;_-* "-"??_-;_-@_-</c:formatCode>
                <c:ptCount val="11"/>
                <c:pt idx="0">
                  <c:v>43</c:v>
                </c:pt>
                <c:pt idx="1">
                  <c:v>142</c:v>
                </c:pt>
                <c:pt idx="2">
                  <c:v>220</c:v>
                </c:pt>
                <c:pt idx="3">
                  <c:v>131</c:v>
                </c:pt>
                <c:pt idx="4">
                  <c:v>196</c:v>
                </c:pt>
                <c:pt idx="5">
                  <c:v>77</c:v>
                </c:pt>
                <c:pt idx="6">
                  <c:v>69</c:v>
                </c:pt>
                <c:pt idx="7">
                  <c:v>105</c:v>
                </c:pt>
                <c:pt idx="8">
                  <c:v>27</c:v>
                </c:pt>
                <c:pt idx="9">
                  <c:v>147</c:v>
                </c:pt>
                <c:pt idx="10">
                  <c:v>151</c:v>
                </c:pt>
              </c:numCache>
            </c:numRef>
          </c:val>
        </c:ser>
        <c:ser>
          <c:idx val="2"/>
          <c:order val="2"/>
          <c:tx>
            <c:strRef>
              <c:f>'1.4'!$B$7</c:f>
              <c:strCache>
                <c:ptCount val="1"/>
                <c:pt idx="0">
                  <c:v>&gt; 1 yr</c:v>
                </c:pt>
              </c:strCache>
            </c:strRef>
          </c:tx>
          <c:spPr>
            <a:solidFill>
              <a:schemeClr val="bg1">
                <a:lumMod val="75000"/>
              </a:schemeClr>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'1.4'!$C$7:$M$7</c:f>
              <c:numCache>
                <c:formatCode>_-* #,##0_-;\-* #,##0_-;_-* "-"??_-;_-@_-</c:formatCode>
                <c:ptCount val="11"/>
                <c:pt idx="0">
                  <c:v>15</c:v>
                </c:pt>
                <c:pt idx="1">
                  <c:v>210</c:v>
                </c:pt>
                <c:pt idx="2">
                  <c:v>274</c:v>
                </c:pt>
                <c:pt idx="3">
                  <c:v>82</c:v>
                </c:pt>
                <c:pt idx="4">
                  <c:v>216</c:v>
                </c:pt>
                <c:pt idx="5">
                  <c:v>120</c:v>
                </c:pt>
                <c:pt idx="6">
                  <c:v>60</c:v>
                </c:pt>
                <c:pt idx="7">
                  <c:v>166</c:v>
                </c:pt>
                <c:pt idx="8">
                  <c:v>28</c:v>
                </c:pt>
                <c:pt idx="9">
                  <c:v>199</c:v>
                </c:pt>
                <c:pt idx="10">
                  <c:v>187</c:v>
                </c:pt>
              </c:numCache>
            </c:numRef>
          </c:val>
        </c:ser>
        <c:dLbls>
          <c:showLegendKey val="0"/>
          <c:showVal val="0"/>
          <c:showCatName val="0"/>
          <c:showSerName val="0"/>
          <c:showPercent val="0"/>
          <c:showBubbleSize val="0"/>
        </c:dLbls>
        <c:gapWidth val="150"/>
        <c:overlap val="100"/>
        <c:axId val="-608499040"/>
        <c:axId val="-608498496"/>
      </c:barChart>
      <c:catAx>
        <c:axId val="-608499040"/>
        <c:scaling>
          <c:orientation val="maxMin"/>
        </c:scaling>
        <c:delete val="0"/>
        <c:axPos val="l"/>
        <c:numFmt formatCode="General" sourceLinked="0"/>
        <c:majorTickMark val="out"/>
        <c:minorTickMark val="none"/>
        <c:tickLblPos val="nextTo"/>
        <c:crossAx val="-608498496"/>
        <c:crosses val="autoZero"/>
        <c:auto val="1"/>
        <c:lblAlgn val="ctr"/>
        <c:lblOffset val="100"/>
        <c:noMultiLvlLbl val="0"/>
      </c:catAx>
      <c:valAx>
        <c:axId val="-608498496"/>
        <c:scaling>
          <c:orientation val="minMax"/>
        </c:scaling>
        <c:delete val="0"/>
        <c:axPos val="t"/>
        <c:majorGridlines/>
        <c:numFmt formatCode="0%" sourceLinked="1"/>
        <c:majorTickMark val="out"/>
        <c:minorTickMark val="none"/>
        <c:tickLblPos val="nextTo"/>
        <c:crossAx val="-608499040"/>
        <c:crosses val="autoZero"/>
        <c:crossBetween val="between"/>
      </c:valAx>
    </c:plotArea>
    <c:legend>
      <c:legendPos val="r"/>
      <c:overlay val="0"/>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284951881014881"/>
          <c:y val="5.0925925925925923E-2"/>
          <c:w val="0.59230192379796631"/>
          <c:h val="0.80952182863934463"/>
        </c:manualLayout>
      </c:layout>
      <c:barChart>
        <c:barDir val="bar"/>
        <c:grouping val="stacked"/>
        <c:varyColors val="0"/>
        <c:ser>
          <c:idx val="0"/>
          <c:order val="0"/>
          <c:tx>
            <c:strRef>
              <c:f>'2.2'!$B$5</c:f>
              <c:strCache>
                <c:ptCount val="1"/>
                <c:pt idx="0">
                  <c:v>&lt; 6 months</c:v>
                </c:pt>
              </c:strCache>
            </c:strRef>
          </c:tx>
          <c:spPr>
            <a:solidFill>
              <a:srgbClr val="2B4171"/>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'2.2'!$C$5:$G$5</c:f>
              <c:numCache>
                <c:formatCode>0</c:formatCode>
                <c:ptCount val="5"/>
                <c:pt idx="0">
                  <c:v>1</c:v>
                </c:pt>
                <c:pt idx="1">
                  <c:v>0</c:v>
                </c:pt>
                <c:pt idx="2">
                  <c:v>0</c:v>
                </c:pt>
                <c:pt idx="3">
                  <c:v>2</c:v>
                </c:pt>
                <c:pt idx="4">
                  <c:v>1</c:v>
                </c:pt>
              </c:numCache>
            </c:numRef>
          </c:val>
        </c:ser>
        <c:ser>
          <c:idx val="1"/>
          <c:order val="1"/>
          <c:tx>
            <c:strRef>
              <c:f>'2.2'!$B$6</c:f>
              <c:strCache>
                <c:ptCount val="1"/>
                <c:pt idx="0">
                  <c:v>6 - 12 months</c:v>
                </c:pt>
              </c:strCache>
            </c:strRef>
          </c:tx>
          <c:spPr>
            <a:solidFill>
              <a:srgbClr val="F8B728"/>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'2.2'!$C$6:$G$6</c:f>
              <c:numCache>
                <c:formatCode>#,##0</c:formatCode>
                <c:ptCount val="5"/>
                <c:pt idx="0">
                  <c:v>0</c:v>
                </c:pt>
                <c:pt idx="1">
                  <c:v>0</c:v>
                </c:pt>
                <c:pt idx="2">
                  <c:v>0</c:v>
                </c:pt>
                <c:pt idx="3">
                  <c:v>0</c:v>
                </c:pt>
                <c:pt idx="4">
                  <c:v>1</c:v>
                </c:pt>
              </c:numCache>
            </c:numRef>
          </c:val>
        </c:ser>
        <c:ser>
          <c:idx val="2"/>
          <c:order val="2"/>
          <c:tx>
            <c:strRef>
              <c:f>'2.2'!$B$7</c:f>
              <c:strCache>
                <c:ptCount val="1"/>
                <c:pt idx="0">
                  <c:v>&gt; 1 yr</c:v>
                </c:pt>
              </c:strCache>
            </c:strRef>
          </c:tx>
          <c:spPr>
            <a:solidFill>
              <a:schemeClr val="bg1">
                <a:lumMod val="75000"/>
              </a:schemeClr>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'2.2'!$C$7:$G$7</c:f>
              <c:numCache>
                <c:formatCode>0</c:formatCode>
                <c:ptCount val="5"/>
                <c:pt idx="0">
                  <c:v>4</c:v>
                </c:pt>
                <c:pt idx="1">
                  <c:v>2</c:v>
                </c:pt>
                <c:pt idx="2">
                  <c:v>2</c:v>
                </c:pt>
                <c:pt idx="3">
                  <c:v>10</c:v>
                </c:pt>
                <c:pt idx="4">
                  <c:v>13</c:v>
                </c:pt>
              </c:numCache>
            </c:numRef>
          </c:val>
        </c:ser>
        <c:dLbls>
          <c:showLegendKey val="0"/>
          <c:showVal val="0"/>
          <c:showCatName val="0"/>
          <c:showSerName val="0"/>
          <c:showPercent val="0"/>
          <c:showBubbleSize val="0"/>
        </c:dLbls>
        <c:gapWidth val="70"/>
        <c:overlap val="100"/>
        <c:axId val="-608496864"/>
        <c:axId val="-608497408"/>
      </c:barChart>
      <c:catAx>
        <c:axId val="-608496864"/>
        <c:scaling>
          <c:orientation val="maxMin"/>
        </c:scaling>
        <c:delete val="0"/>
        <c:axPos val="l"/>
        <c:numFmt formatCode="General" sourceLinked="0"/>
        <c:majorTickMark val="out"/>
        <c:minorTickMark val="none"/>
        <c:tickLblPos val="nextTo"/>
        <c:crossAx val="-608497408"/>
        <c:crosses val="autoZero"/>
        <c:auto val="1"/>
        <c:lblAlgn val="ctr"/>
        <c:lblOffset val="100"/>
        <c:noMultiLvlLbl val="0"/>
      </c:catAx>
      <c:valAx>
        <c:axId val="-608497408"/>
        <c:scaling>
          <c:orientation val="minMax"/>
        </c:scaling>
        <c:delete val="0"/>
        <c:axPos val="t"/>
        <c:majorGridlines/>
        <c:numFmt formatCode="0" sourceLinked="1"/>
        <c:majorTickMark val="out"/>
        <c:minorTickMark val="none"/>
        <c:tickLblPos val="nextTo"/>
        <c:crossAx val="-608496864"/>
        <c:crosses val="autoZero"/>
        <c:crossBetween val="between"/>
      </c:valAx>
    </c:plotArea>
    <c:legend>
      <c:legendPos val="b"/>
      <c:layout>
        <c:manualLayout>
          <c:xMode val="edge"/>
          <c:yMode val="edge"/>
          <c:x val="0.30751214856457798"/>
          <c:y val="0.90985473350484658"/>
          <c:w val="0.55606311335794256"/>
          <c:h val="6.4988008574399889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0953932150980568E-2"/>
          <c:y val="6.9712525504833464E-2"/>
          <c:w val="0.83066150406049144"/>
          <c:h val="0.66703422119437805"/>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cat>
            <c:multiLvlStrRef>
              <c:f>'3.1'!$A$77:$B$99</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2015/16</c:v>
                  </c:pt>
                  <c:pt idx="4">
                    <c:v>2016/17</c:v>
                  </c:pt>
                  <c:pt idx="8">
                    <c:v>2017/18</c:v>
                  </c:pt>
                  <c:pt idx="12">
                    <c:v>2018/19</c:v>
                  </c:pt>
                  <c:pt idx="16">
                    <c:v>2019/20</c:v>
                  </c:pt>
                  <c:pt idx="20">
                    <c:v>2020/21</c:v>
                  </c:pt>
                </c:lvl>
              </c:multiLvlStrCache>
            </c:multiLvlStrRef>
          </c:cat>
          <c:val>
            <c:numRef>
              <c:f>('3.1'!$C$5:$C$8,'3.1'!$C$11:$C$14,'3.1'!$C$17:$C$20,'3.1'!$C$23:$C$26,'3.1'!$C$29:$C$32,'3.1'!$C$35:$C$37)</c:f>
              <c:numCache>
                <c:formatCode>#,##0</c:formatCode>
                <c:ptCount val="23"/>
                <c:pt idx="0">
                  <c:v>109</c:v>
                </c:pt>
                <c:pt idx="1">
                  <c:v>3</c:v>
                </c:pt>
                <c:pt idx="2">
                  <c:v>15</c:v>
                </c:pt>
                <c:pt idx="3">
                  <c:v>18</c:v>
                </c:pt>
                <c:pt idx="4">
                  <c:v>28</c:v>
                </c:pt>
                <c:pt idx="5">
                  <c:v>35</c:v>
                </c:pt>
                <c:pt idx="6">
                  <c:v>45</c:v>
                </c:pt>
                <c:pt idx="7">
                  <c:v>34</c:v>
                </c:pt>
                <c:pt idx="8">
                  <c:v>40</c:v>
                </c:pt>
                <c:pt idx="9">
                  <c:v>36</c:v>
                </c:pt>
                <c:pt idx="10">
                  <c:v>42</c:v>
                </c:pt>
                <c:pt idx="11">
                  <c:v>43</c:v>
                </c:pt>
                <c:pt idx="12">
                  <c:v>37</c:v>
                </c:pt>
                <c:pt idx="13">
                  <c:v>27</c:v>
                </c:pt>
                <c:pt idx="14">
                  <c:v>48</c:v>
                </c:pt>
                <c:pt idx="15">
                  <c:v>25</c:v>
                </c:pt>
                <c:pt idx="16">
                  <c:v>32</c:v>
                </c:pt>
                <c:pt idx="17">
                  <c:v>40</c:v>
                </c:pt>
                <c:pt idx="18">
                  <c:v>47</c:v>
                </c:pt>
                <c:pt idx="19">
                  <c:v>30</c:v>
                </c:pt>
                <c:pt idx="20">
                  <c:v>24</c:v>
                </c:pt>
                <c:pt idx="21">
                  <c:v>35</c:v>
                </c:pt>
                <c:pt idx="22">
                  <c:v>28</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f>'3.1'!$A$77:$B$99</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2015/16</c:v>
                  </c:pt>
                  <c:pt idx="4">
                    <c:v>2016/17</c:v>
                  </c:pt>
                  <c:pt idx="8">
                    <c:v>2017/18</c:v>
                  </c:pt>
                  <c:pt idx="12">
                    <c:v>2018/19</c:v>
                  </c:pt>
                  <c:pt idx="16">
                    <c:v>2019/20</c:v>
                  </c:pt>
                  <c:pt idx="20">
                    <c:v>2020/21</c:v>
                  </c:pt>
                </c:lvl>
              </c:multiLvlStrCache>
            </c:multiLvlStrRef>
          </c:cat>
          <c:val>
            <c:numRef>
              <c:f>('3.1'!$D$5:$D$8,'3.1'!$D$11:$D$14,'3.1'!$D$17:$D$20,'3.1'!$D$23:$D$26,'3.1'!$D$29:$D$32,'3.1'!$D$35:$D$37)</c:f>
              <c:numCache>
                <c:formatCode>#,##0</c:formatCode>
                <c:ptCount val="23"/>
                <c:pt idx="0">
                  <c:v>57</c:v>
                </c:pt>
                <c:pt idx="1">
                  <c:v>75</c:v>
                </c:pt>
                <c:pt idx="2">
                  <c:v>73</c:v>
                </c:pt>
                <c:pt idx="3">
                  <c:v>76</c:v>
                </c:pt>
                <c:pt idx="4">
                  <c:v>41</c:v>
                </c:pt>
                <c:pt idx="5">
                  <c:v>60</c:v>
                </c:pt>
                <c:pt idx="6">
                  <c:v>52</c:v>
                </c:pt>
                <c:pt idx="7">
                  <c:v>39</c:v>
                </c:pt>
                <c:pt idx="8">
                  <c:v>52</c:v>
                </c:pt>
                <c:pt idx="9">
                  <c:v>36</c:v>
                </c:pt>
                <c:pt idx="10">
                  <c:v>48</c:v>
                </c:pt>
                <c:pt idx="11">
                  <c:v>40</c:v>
                </c:pt>
                <c:pt idx="12">
                  <c:v>29</c:v>
                </c:pt>
                <c:pt idx="13">
                  <c:v>34</c:v>
                </c:pt>
                <c:pt idx="14">
                  <c:v>23</c:v>
                </c:pt>
                <c:pt idx="15">
                  <c:v>51</c:v>
                </c:pt>
                <c:pt idx="16">
                  <c:v>37</c:v>
                </c:pt>
                <c:pt idx="17">
                  <c:v>27</c:v>
                </c:pt>
                <c:pt idx="18">
                  <c:v>32</c:v>
                </c:pt>
                <c:pt idx="19">
                  <c:v>33</c:v>
                </c:pt>
                <c:pt idx="20">
                  <c:v>21</c:v>
                </c:pt>
                <c:pt idx="21">
                  <c:v>35</c:v>
                </c:pt>
                <c:pt idx="22">
                  <c:v>32</c:v>
                </c:pt>
              </c:numCache>
            </c:numRef>
          </c:val>
          <c:smooth val="0"/>
        </c:ser>
        <c:dLbls>
          <c:showLegendKey val="0"/>
          <c:showVal val="0"/>
          <c:showCatName val="0"/>
          <c:showSerName val="0"/>
          <c:showPercent val="0"/>
          <c:showBubbleSize val="0"/>
        </c:dLbls>
        <c:marker val="1"/>
        <c:smooth val="0"/>
        <c:axId val="-608496320"/>
        <c:axId val="-608495776"/>
      </c:lineChart>
      <c:catAx>
        <c:axId val="-608496320"/>
        <c:scaling>
          <c:orientation val="minMax"/>
        </c:scaling>
        <c:delete val="0"/>
        <c:axPos val="b"/>
        <c:numFmt formatCode="General" sourceLinked="0"/>
        <c:majorTickMark val="out"/>
        <c:minorTickMark val="none"/>
        <c:tickLblPos val="nextTo"/>
        <c:txPr>
          <a:bodyPr rot="0" vert="horz"/>
          <a:lstStyle/>
          <a:p>
            <a:pPr>
              <a:defRPr/>
            </a:pPr>
            <a:endParaRPr lang="en-US"/>
          </a:p>
        </c:txPr>
        <c:crossAx val="-608495776"/>
        <c:crossesAt val="0"/>
        <c:auto val="1"/>
        <c:lblAlgn val="ctr"/>
        <c:lblOffset val="100"/>
        <c:noMultiLvlLbl val="0"/>
      </c:catAx>
      <c:valAx>
        <c:axId val="-608495776"/>
        <c:scaling>
          <c:orientation val="minMax"/>
        </c:scaling>
        <c:delete val="0"/>
        <c:axPos val="l"/>
        <c:numFmt formatCode="#,##0" sourceLinked="1"/>
        <c:majorTickMark val="out"/>
        <c:minorTickMark val="none"/>
        <c:tickLblPos val="nextTo"/>
        <c:crossAx val="-608496320"/>
        <c:crosses val="autoZero"/>
        <c:crossBetween val="between"/>
      </c:valAx>
    </c:plotArea>
    <c:legend>
      <c:legendPos val="r"/>
      <c:layout>
        <c:manualLayout>
          <c:xMode val="edge"/>
          <c:yMode val="edge"/>
          <c:x val="0.21469603516692815"/>
          <c:y val="0.90976995392113569"/>
          <c:w val="0.61539308679322746"/>
          <c:h val="8.1079173018141867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6427622889296457E-2"/>
          <c:y val="6.9712525504833464E-2"/>
          <c:w val="0.87170835742018893"/>
          <c:h val="0.6710548435043997"/>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cat>
            <c:multiLvlStrRef>
              <c:extLst>
                <c:ext xmlns:c15="http://schemas.microsoft.com/office/drawing/2012/chart" uri="{02D57815-91ED-43cb-92C2-25804820EDAC}">
                  <c15:fullRef>
                    <c15:sqref>'3.1'!$A$89:$B$99</c15:sqref>
                  </c15:fullRef>
                </c:ext>
              </c:extLst>
              <c:f>'3.1'!$A$95:$B$99</c:f>
              <c:multiLvlStrCache>
                <c:ptCount val="5"/>
                <c:lvl>
                  <c:pt idx="0">
                    <c:v>Q3</c:v>
                  </c:pt>
                  <c:pt idx="1">
                    <c:v>Q4</c:v>
                  </c:pt>
                  <c:pt idx="2">
                    <c:v>Q1</c:v>
                  </c:pt>
                  <c:pt idx="3">
                    <c:v>Q2</c:v>
                  </c:pt>
                  <c:pt idx="4">
                    <c:v>Q3</c:v>
                  </c:pt>
                </c:lvl>
                <c:lvl>
                  <c:pt idx="2">
                    <c:v>2020/21</c:v>
                  </c:pt>
                </c:lvl>
              </c:multiLvlStrCache>
            </c:multiLvlStrRef>
          </c:cat>
          <c:val>
            <c:numRef>
              <c:extLst>
                <c:ext xmlns:c15="http://schemas.microsoft.com/office/drawing/2012/chart" uri="{02D57815-91ED-43cb-92C2-25804820EDAC}">
                  <c15:fullRef>
                    <c15:sqref>('3.1'!$C$23:$C$26,'3.1'!$C$29:$C$32,'3.1'!$C$35:$C$37)</c15:sqref>
                  </c15:fullRef>
                </c:ext>
              </c:extLst>
              <c:f>('3.1'!$C$31:$C$32,'3.1'!$C$35:$C$37)</c:f>
              <c:numCache>
                <c:formatCode>#,##0</c:formatCode>
                <c:ptCount val="5"/>
                <c:pt idx="0">
                  <c:v>47</c:v>
                </c:pt>
                <c:pt idx="1">
                  <c:v>30</c:v>
                </c:pt>
                <c:pt idx="2">
                  <c:v>24</c:v>
                </c:pt>
                <c:pt idx="3">
                  <c:v>35</c:v>
                </c:pt>
                <c:pt idx="4">
                  <c:v>28</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extLst>
                <c:ext xmlns:c15="http://schemas.microsoft.com/office/drawing/2012/chart" uri="{02D57815-91ED-43cb-92C2-25804820EDAC}">
                  <c15:fullRef>
                    <c15:sqref>'3.1'!$A$89:$B$99</c15:sqref>
                  </c15:fullRef>
                </c:ext>
              </c:extLst>
              <c:f>'3.1'!$A$95:$B$99</c:f>
              <c:multiLvlStrCache>
                <c:ptCount val="5"/>
                <c:lvl>
                  <c:pt idx="0">
                    <c:v>Q3</c:v>
                  </c:pt>
                  <c:pt idx="1">
                    <c:v>Q4</c:v>
                  </c:pt>
                  <c:pt idx="2">
                    <c:v>Q1</c:v>
                  </c:pt>
                  <c:pt idx="3">
                    <c:v>Q2</c:v>
                  </c:pt>
                  <c:pt idx="4">
                    <c:v>Q3</c:v>
                  </c:pt>
                </c:lvl>
                <c:lvl>
                  <c:pt idx="2">
                    <c:v>2020/21</c:v>
                  </c:pt>
                </c:lvl>
              </c:multiLvlStrCache>
            </c:multiLvlStrRef>
          </c:cat>
          <c:val>
            <c:numRef>
              <c:extLst>
                <c:ext xmlns:c15="http://schemas.microsoft.com/office/drawing/2012/chart" uri="{02D57815-91ED-43cb-92C2-25804820EDAC}">
                  <c15:fullRef>
                    <c15:sqref>('3.1'!$D$23:$D$26,'3.1'!$D$29:$D$32,'3.1'!$D$35:$D$37)</c15:sqref>
                  </c15:fullRef>
                </c:ext>
              </c:extLst>
              <c:f>('3.1'!$D$31:$D$32,'3.1'!$D$35:$D$37)</c:f>
              <c:numCache>
                <c:formatCode>#,##0</c:formatCode>
                <c:ptCount val="5"/>
                <c:pt idx="0">
                  <c:v>32</c:v>
                </c:pt>
                <c:pt idx="1">
                  <c:v>33</c:v>
                </c:pt>
                <c:pt idx="2">
                  <c:v>21</c:v>
                </c:pt>
                <c:pt idx="3">
                  <c:v>35</c:v>
                </c:pt>
                <c:pt idx="4">
                  <c:v>32</c:v>
                </c:pt>
              </c:numCache>
            </c:numRef>
          </c:val>
          <c:smooth val="0"/>
        </c:ser>
        <c:dLbls>
          <c:showLegendKey val="0"/>
          <c:showVal val="0"/>
          <c:showCatName val="0"/>
          <c:showSerName val="0"/>
          <c:showPercent val="0"/>
          <c:showBubbleSize val="0"/>
        </c:dLbls>
        <c:marker val="1"/>
        <c:smooth val="0"/>
        <c:axId val="-608497952"/>
        <c:axId val="-608488704"/>
      </c:lineChart>
      <c:catAx>
        <c:axId val="-608497952"/>
        <c:scaling>
          <c:orientation val="minMax"/>
        </c:scaling>
        <c:delete val="0"/>
        <c:axPos val="b"/>
        <c:numFmt formatCode="General" sourceLinked="0"/>
        <c:majorTickMark val="out"/>
        <c:minorTickMark val="none"/>
        <c:tickLblPos val="nextTo"/>
        <c:txPr>
          <a:bodyPr rot="0" vert="horz"/>
          <a:lstStyle/>
          <a:p>
            <a:pPr>
              <a:defRPr/>
            </a:pPr>
            <a:endParaRPr lang="en-US"/>
          </a:p>
        </c:txPr>
        <c:crossAx val="-608488704"/>
        <c:crossesAt val="0"/>
        <c:auto val="1"/>
        <c:lblAlgn val="ctr"/>
        <c:lblOffset val="100"/>
        <c:noMultiLvlLbl val="0"/>
      </c:catAx>
      <c:valAx>
        <c:axId val="-608488704"/>
        <c:scaling>
          <c:orientation val="minMax"/>
        </c:scaling>
        <c:delete val="0"/>
        <c:axPos val="l"/>
        <c:numFmt formatCode="#,##0" sourceLinked="1"/>
        <c:majorTickMark val="out"/>
        <c:minorTickMark val="none"/>
        <c:tickLblPos val="nextTo"/>
        <c:crossAx val="-608497952"/>
        <c:crosses val="autoZero"/>
        <c:crossBetween val="between"/>
      </c:valAx>
    </c:plotArea>
    <c:legend>
      <c:legendPos val="r"/>
      <c:layout>
        <c:manualLayout>
          <c:xMode val="edge"/>
          <c:yMode val="edge"/>
          <c:x val="0.26693891050666863"/>
          <c:y val="0.930514782118678"/>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341"/>
          <c:y val="4.2592593157200931E-2"/>
          <c:w val="0.59862038165731357"/>
          <c:h val="0.82660584494245914"/>
        </c:manualLayout>
      </c:layout>
      <c:barChart>
        <c:barDir val="bar"/>
        <c:grouping val="clustered"/>
        <c:varyColors val="0"/>
        <c:ser>
          <c:idx val="0"/>
          <c:order val="0"/>
          <c:tx>
            <c:v>Apr-Dec 2020</c:v>
          </c:tx>
          <c:spPr>
            <a:solidFill>
              <a:srgbClr val="2B4171"/>
            </a:solidFill>
          </c:spPr>
          <c:invertIfNegative val="0"/>
          <c:cat>
            <c:strRef>
              <c:f>'3.2'!$S$111:$S$122</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'3.2'!$C$75:$N$75</c:f>
              <c:numCache>
                <c:formatCode>#,##0.0</c:formatCode>
                <c:ptCount val="12"/>
                <c:pt idx="0">
                  <c:v>20.8</c:v>
                </c:pt>
                <c:pt idx="1">
                  <c:v>69.599999999999994</c:v>
                </c:pt>
                <c:pt idx="2">
                  <c:v>54.4</c:v>
                </c:pt>
                <c:pt idx="3">
                  <c:v>38.6</c:v>
                </c:pt>
                <c:pt idx="4">
                  <c:v>79.3</c:v>
                </c:pt>
                <c:pt idx="5">
                  <c:v>68.599999999999994</c:v>
                </c:pt>
                <c:pt idx="6">
                  <c:v>28.8</c:v>
                </c:pt>
                <c:pt idx="7">
                  <c:v>81.599999999999994</c:v>
                </c:pt>
                <c:pt idx="8">
                  <c:v>43</c:v>
                </c:pt>
                <c:pt idx="9">
                  <c:v>74.099999999999994</c:v>
                </c:pt>
                <c:pt idx="10">
                  <c:v>64.599999999999994</c:v>
                </c:pt>
                <c:pt idx="11">
                  <c:v>61.8</c:v>
                </c:pt>
              </c:numCache>
            </c:numRef>
          </c:val>
        </c:ser>
        <c:ser>
          <c:idx val="1"/>
          <c:order val="1"/>
          <c:tx>
            <c:strRef>
              <c:f>'3.2'!$B$81</c:f>
              <c:strCache>
                <c:ptCount val="1"/>
                <c:pt idx="0">
                  <c:v>Apr-Dec 2019</c:v>
                </c:pt>
              </c:strCache>
            </c:strRef>
          </c:tx>
          <c:spPr>
            <a:solidFill>
              <a:srgbClr val="F8B728"/>
            </a:solidFill>
          </c:spPr>
          <c:invertIfNegative val="0"/>
          <c:cat>
            <c:strRef>
              <c:f>'3.2'!$S$111:$S$122</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'3.2'!$C$81:$N$81</c:f>
              <c:numCache>
                <c:formatCode>#,##0.0</c:formatCode>
                <c:ptCount val="12"/>
                <c:pt idx="0">
                  <c:v>18.399999999999999</c:v>
                </c:pt>
                <c:pt idx="1">
                  <c:v>97</c:v>
                </c:pt>
                <c:pt idx="2">
                  <c:v>49.4</c:v>
                </c:pt>
                <c:pt idx="3">
                  <c:v>37</c:v>
                </c:pt>
                <c:pt idx="4">
                  <c:v>78.8</c:v>
                </c:pt>
                <c:pt idx="5">
                  <c:v>222.7</c:v>
                </c:pt>
                <c:pt idx="6">
                  <c:v>23.6</c:v>
                </c:pt>
                <c:pt idx="7">
                  <c:v>58.2</c:v>
                </c:pt>
                <c:pt idx="8">
                  <c:v>42.4</c:v>
                </c:pt>
                <c:pt idx="9">
                  <c:v>66.8</c:v>
                </c:pt>
                <c:pt idx="10">
                  <c:v>135.80000000000001</c:v>
                </c:pt>
                <c:pt idx="11">
                  <c:v>54.5</c:v>
                </c:pt>
              </c:numCache>
            </c:numRef>
          </c:val>
        </c:ser>
        <c:dLbls>
          <c:showLegendKey val="0"/>
          <c:showVal val="0"/>
          <c:showCatName val="0"/>
          <c:showSerName val="0"/>
          <c:showPercent val="0"/>
          <c:showBubbleSize val="0"/>
        </c:dLbls>
        <c:gapWidth val="150"/>
        <c:axId val="-608494688"/>
        <c:axId val="-608494144"/>
      </c:barChart>
      <c:scatterChart>
        <c:scatterStyle val="lineMarker"/>
        <c:varyColors val="0"/>
        <c:ser>
          <c:idx val="2"/>
          <c:order val="2"/>
          <c:tx>
            <c:v>Target</c:v>
          </c:tx>
          <c:spPr>
            <a:ln w="15875">
              <a:solidFill>
                <a:srgbClr val="FF0000"/>
              </a:solidFill>
            </a:ln>
          </c:spPr>
          <c:marker>
            <c:symbol val="none"/>
          </c:marker>
          <c:dPt>
            <c:idx val="0"/>
            <c:bubble3D val="0"/>
            <c:spPr>
              <a:ln w="15875">
                <a:solidFill>
                  <a:srgbClr val="FF0000">
                    <a:alpha val="70000"/>
                  </a:srgbClr>
                </a:solidFill>
              </a:ln>
            </c:spPr>
          </c:dPt>
          <c:dPt>
            <c:idx val="1"/>
            <c:bubble3D val="0"/>
            <c:spPr>
              <a:ln w="15875">
                <a:solidFill>
                  <a:srgbClr val="FF0000">
                    <a:alpha val="70000"/>
                  </a:srgbClr>
                </a:solidFill>
              </a:ln>
            </c:spPr>
          </c:dPt>
          <c:xVal>
            <c:numRef>
              <c:f>'3.2'!$C$140:$C$141</c:f>
              <c:numCache>
                <c:formatCode>General</c:formatCode>
                <c:ptCount val="2"/>
                <c:pt idx="0">
                  <c:v>30</c:v>
                </c:pt>
                <c:pt idx="1">
                  <c:v>30</c:v>
                </c:pt>
              </c:numCache>
            </c:numRef>
          </c:xVal>
          <c:yVal>
            <c:numRef>
              <c:f>'3.2'!$D$140:$D$141</c:f>
              <c:numCache>
                <c:formatCode>General</c:formatCode>
                <c:ptCount val="2"/>
                <c:pt idx="0">
                  <c:v>0</c:v>
                </c:pt>
                <c:pt idx="1">
                  <c:v>1</c:v>
                </c:pt>
              </c:numCache>
            </c:numRef>
          </c:yVal>
          <c:smooth val="0"/>
        </c:ser>
        <c:dLbls>
          <c:showLegendKey val="0"/>
          <c:showVal val="0"/>
          <c:showCatName val="0"/>
          <c:showSerName val="0"/>
          <c:showPercent val="0"/>
          <c:showBubbleSize val="0"/>
        </c:dLbls>
        <c:axId val="-608489792"/>
        <c:axId val="-608490880"/>
      </c:scatterChart>
      <c:catAx>
        <c:axId val="-608494688"/>
        <c:scaling>
          <c:orientation val="maxMin"/>
        </c:scaling>
        <c:delete val="0"/>
        <c:axPos val="l"/>
        <c:numFmt formatCode="General" sourceLinked="0"/>
        <c:majorTickMark val="out"/>
        <c:minorTickMark val="none"/>
        <c:tickLblPos val="nextTo"/>
        <c:txPr>
          <a:bodyPr/>
          <a:lstStyle/>
          <a:p>
            <a:pPr>
              <a:defRPr sz="1050" baseline="0"/>
            </a:pPr>
            <a:endParaRPr lang="en-US"/>
          </a:p>
        </c:txPr>
        <c:crossAx val="-608494144"/>
        <c:crosses val="autoZero"/>
        <c:auto val="1"/>
        <c:lblAlgn val="ctr"/>
        <c:lblOffset val="100"/>
        <c:noMultiLvlLbl val="0"/>
      </c:catAx>
      <c:valAx>
        <c:axId val="-608494144"/>
        <c:scaling>
          <c:orientation val="minMax"/>
          <c:max val="300"/>
        </c:scaling>
        <c:delete val="0"/>
        <c:axPos val="t"/>
        <c:minorGridlines/>
        <c:numFmt formatCode="0" sourceLinked="0"/>
        <c:majorTickMark val="out"/>
        <c:minorTickMark val="none"/>
        <c:tickLblPos val="nextTo"/>
        <c:spPr>
          <a:noFill/>
        </c:spPr>
        <c:txPr>
          <a:bodyPr/>
          <a:lstStyle/>
          <a:p>
            <a:pPr>
              <a:defRPr sz="900"/>
            </a:pPr>
            <a:endParaRPr lang="en-US"/>
          </a:p>
        </c:txPr>
        <c:crossAx val="-608494688"/>
        <c:crosses val="autoZero"/>
        <c:crossBetween val="between"/>
        <c:majorUnit val="100"/>
        <c:minorUnit val="50"/>
      </c:valAx>
      <c:valAx>
        <c:axId val="-608490880"/>
        <c:scaling>
          <c:orientation val="minMax"/>
          <c:max val="1"/>
        </c:scaling>
        <c:delete val="0"/>
        <c:axPos val="r"/>
        <c:numFmt formatCode="General" sourceLinked="1"/>
        <c:majorTickMark val="none"/>
        <c:minorTickMark val="none"/>
        <c:tickLblPos val="none"/>
        <c:spPr>
          <a:noFill/>
          <a:ln>
            <a:noFill/>
          </a:ln>
        </c:spPr>
        <c:crossAx val="-608489792"/>
        <c:crosses val="max"/>
        <c:crossBetween val="midCat"/>
      </c:valAx>
      <c:valAx>
        <c:axId val="-608489792"/>
        <c:scaling>
          <c:orientation val="minMax"/>
        </c:scaling>
        <c:delete val="1"/>
        <c:axPos val="b"/>
        <c:numFmt formatCode="General" sourceLinked="1"/>
        <c:majorTickMark val="out"/>
        <c:minorTickMark val="none"/>
        <c:tickLblPos val="nextTo"/>
        <c:crossAx val="-608490880"/>
        <c:crosses val="autoZero"/>
        <c:crossBetween val="midCat"/>
      </c:valAx>
      <c:spPr>
        <a:noFill/>
      </c:spPr>
    </c:plotArea>
    <c:legend>
      <c:legendPos val="r"/>
      <c:legendEntry>
        <c:idx val="2"/>
        <c:delete val="1"/>
      </c:legendEntry>
      <c:layout>
        <c:manualLayout>
          <c:xMode val="edge"/>
          <c:yMode val="edge"/>
          <c:x val="0.46496045137214992"/>
          <c:y val="0.92411215424994941"/>
          <c:w val="0.36286678450907922"/>
          <c:h val="7.5887845750050476E-2"/>
        </c:manualLayout>
      </c:layout>
      <c:overlay val="0"/>
      <c:txPr>
        <a:bodyPr/>
        <a:lstStyle/>
        <a:p>
          <a:pPr>
            <a:defRPr sz="11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234102015945952"/>
          <c:y val="3.7814713539233692E-2"/>
          <c:w val="0.81286636837437209"/>
          <c:h val="0.68310051528423033"/>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cat>
            <c:multiLvlStrRef>
              <c:f>'4.1'!$A$76:$B$98</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2015/16</c:v>
                  </c:pt>
                  <c:pt idx="4">
                    <c:v>2016/17</c:v>
                  </c:pt>
                  <c:pt idx="8">
                    <c:v>2017/18</c:v>
                  </c:pt>
                  <c:pt idx="12">
                    <c:v>2018/19</c:v>
                  </c:pt>
                  <c:pt idx="16">
                    <c:v>2019/20</c:v>
                  </c:pt>
                  <c:pt idx="20">
                    <c:v>2020/21</c:v>
                  </c:pt>
                </c:lvl>
              </c:multiLvlStrCache>
            </c:multiLvlStrRef>
          </c:cat>
          <c:val>
            <c:numRef>
              <c:f>('4.1'!$C$5:$C$8,'4.1'!$C$11:$C$14,'4.1'!$C$17:$C$20,'4.1'!$C$23:$C$26,'4.1'!$C$29:$C$32,'4.1'!$C$35:$C$37)</c:f>
              <c:numCache>
                <c:formatCode>#,##0</c:formatCode>
                <c:ptCount val="23"/>
                <c:pt idx="0">
                  <c:v>3053</c:v>
                </c:pt>
                <c:pt idx="1">
                  <c:v>2910</c:v>
                </c:pt>
                <c:pt idx="2">
                  <c:v>3029</c:v>
                </c:pt>
                <c:pt idx="3">
                  <c:v>3077</c:v>
                </c:pt>
                <c:pt idx="4">
                  <c:v>3414</c:v>
                </c:pt>
                <c:pt idx="5">
                  <c:v>3013</c:v>
                </c:pt>
                <c:pt idx="6">
                  <c:v>3155</c:v>
                </c:pt>
                <c:pt idx="7">
                  <c:v>3311</c:v>
                </c:pt>
                <c:pt idx="8">
                  <c:v>3268</c:v>
                </c:pt>
                <c:pt idx="9">
                  <c:v>3186</c:v>
                </c:pt>
                <c:pt idx="10">
                  <c:v>3222</c:v>
                </c:pt>
                <c:pt idx="11">
                  <c:v>3094</c:v>
                </c:pt>
                <c:pt idx="12">
                  <c:v>3206</c:v>
                </c:pt>
                <c:pt idx="13">
                  <c:v>2909</c:v>
                </c:pt>
                <c:pt idx="14">
                  <c:v>3148</c:v>
                </c:pt>
                <c:pt idx="15">
                  <c:v>3141</c:v>
                </c:pt>
                <c:pt idx="16">
                  <c:v>3367</c:v>
                </c:pt>
                <c:pt idx="17">
                  <c:v>2892</c:v>
                </c:pt>
                <c:pt idx="18">
                  <c:v>2947</c:v>
                </c:pt>
                <c:pt idx="19">
                  <c:v>2852</c:v>
                </c:pt>
                <c:pt idx="20">
                  <c:v>2286</c:v>
                </c:pt>
                <c:pt idx="21">
                  <c:v>3237</c:v>
                </c:pt>
                <c:pt idx="22">
                  <c:v>3574</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f>'4.1'!$A$76:$B$98</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2015/16</c:v>
                  </c:pt>
                  <c:pt idx="4">
                    <c:v>2016/17</c:v>
                  </c:pt>
                  <c:pt idx="8">
                    <c:v>2017/18</c:v>
                  </c:pt>
                  <c:pt idx="12">
                    <c:v>2018/19</c:v>
                  </c:pt>
                  <c:pt idx="16">
                    <c:v>2019/20</c:v>
                  </c:pt>
                  <c:pt idx="20">
                    <c:v>2020/21</c:v>
                  </c:pt>
                </c:lvl>
              </c:multiLvlStrCache>
            </c:multiLvlStrRef>
          </c:cat>
          <c:val>
            <c:numRef>
              <c:f>('4.1'!$D$5:$D$8,'4.1'!$D$11:$D$14,'4.1'!$D$17:$D$20,'4.1'!$D$23:$D$26,'4.1'!$D$29:$D$32,'4.1'!$D$35:$D$37)</c:f>
              <c:numCache>
                <c:formatCode>#,##0</c:formatCode>
                <c:ptCount val="23"/>
                <c:pt idx="0">
                  <c:v>1963</c:v>
                </c:pt>
                <c:pt idx="1">
                  <c:v>2726</c:v>
                </c:pt>
                <c:pt idx="2">
                  <c:v>2910</c:v>
                </c:pt>
                <c:pt idx="3">
                  <c:v>3154</c:v>
                </c:pt>
                <c:pt idx="4">
                  <c:v>3456</c:v>
                </c:pt>
                <c:pt idx="5">
                  <c:v>3278</c:v>
                </c:pt>
                <c:pt idx="6">
                  <c:v>2822</c:v>
                </c:pt>
                <c:pt idx="7">
                  <c:v>3208</c:v>
                </c:pt>
                <c:pt idx="8">
                  <c:v>3251</c:v>
                </c:pt>
                <c:pt idx="9">
                  <c:v>3076</c:v>
                </c:pt>
                <c:pt idx="10">
                  <c:v>3024</c:v>
                </c:pt>
                <c:pt idx="11">
                  <c:v>2786</c:v>
                </c:pt>
                <c:pt idx="12">
                  <c:v>2978</c:v>
                </c:pt>
                <c:pt idx="13">
                  <c:v>3037</c:v>
                </c:pt>
                <c:pt idx="14">
                  <c:v>2969</c:v>
                </c:pt>
                <c:pt idx="15">
                  <c:v>3035</c:v>
                </c:pt>
                <c:pt idx="16">
                  <c:v>2973</c:v>
                </c:pt>
                <c:pt idx="17">
                  <c:v>3134</c:v>
                </c:pt>
                <c:pt idx="18">
                  <c:v>3031</c:v>
                </c:pt>
                <c:pt idx="19">
                  <c:v>2478</c:v>
                </c:pt>
                <c:pt idx="20">
                  <c:v>1790</c:v>
                </c:pt>
                <c:pt idx="21">
                  <c:v>2386</c:v>
                </c:pt>
                <c:pt idx="22">
                  <c:v>2959</c:v>
                </c:pt>
              </c:numCache>
            </c:numRef>
          </c:val>
          <c:smooth val="0"/>
        </c:ser>
        <c:dLbls>
          <c:showLegendKey val="0"/>
          <c:showVal val="0"/>
          <c:showCatName val="0"/>
          <c:showSerName val="0"/>
          <c:showPercent val="0"/>
          <c:showBubbleSize val="0"/>
        </c:dLbls>
        <c:marker val="1"/>
        <c:smooth val="0"/>
        <c:axId val="-608489248"/>
        <c:axId val="-610005504"/>
      </c:lineChart>
      <c:catAx>
        <c:axId val="-608489248"/>
        <c:scaling>
          <c:orientation val="minMax"/>
        </c:scaling>
        <c:delete val="0"/>
        <c:axPos val="b"/>
        <c:numFmt formatCode="General" sourceLinked="0"/>
        <c:majorTickMark val="out"/>
        <c:minorTickMark val="none"/>
        <c:tickLblPos val="nextTo"/>
        <c:txPr>
          <a:bodyPr rot="0" vert="horz"/>
          <a:lstStyle/>
          <a:p>
            <a:pPr>
              <a:defRPr/>
            </a:pPr>
            <a:endParaRPr lang="en-US"/>
          </a:p>
        </c:txPr>
        <c:crossAx val="-610005504"/>
        <c:crossesAt val="0"/>
        <c:auto val="1"/>
        <c:lblAlgn val="ctr"/>
        <c:lblOffset val="100"/>
        <c:noMultiLvlLbl val="0"/>
      </c:catAx>
      <c:valAx>
        <c:axId val="-610005504"/>
        <c:scaling>
          <c:orientation val="minMax"/>
        </c:scaling>
        <c:delete val="0"/>
        <c:axPos val="l"/>
        <c:numFmt formatCode="#,##0" sourceLinked="1"/>
        <c:majorTickMark val="out"/>
        <c:minorTickMark val="none"/>
        <c:tickLblPos val="nextTo"/>
        <c:crossAx val="-608489248"/>
        <c:crosses val="autoZero"/>
        <c:crossBetween val="between"/>
      </c:valAx>
    </c:plotArea>
    <c:legend>
      <c:legendPos val="r"/>
      <c:layout>
        <c:manualLayout>
          <c:xMode val="edge"/>
          <c:yMode val="edge"/>
          <c:x val="0.25064427198398759"/>
          <c:y val="0.90478269963302638"/>
          <c:w val="0.59596635827898836"/>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9.xml"/><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12</xdr:col>
      <xdr:colOff>293686</xdr:colOff>
      <xdr:row>2</xdr:row>
      <xdr:rowOff>57148</xdr:rowOff>
    </xdr:from>
    <xdr:to>
      <xdr:col>16</xdr:col>
      <xdr:colOff>241300</xdr:colOff>
      <xdr:row>8</xdr:row>
      <xdr:rowOff>103187</xdr:rowOff>
    </xdr:to>
    <xdr:pic>
      <xdr:nvPicPr>
        <xdr:cNvPr id="2" name="Picture 1" descr="Department for Infrastructure logo" title="Department for Infrastructure logo"/>
        <xdr:cNvPicPr/>
      </xdr:nvPicPr>
      <xdr:blipFill>
        <a:blip xmlns:r="http://schemas.openxmlformats.org/officeDocument/2006/relationships" r:embed="rId1" cstate="print"/>
        <a:srcRect/>
        <a:stretch>
          <a:fillRect/>
        </a:stretch>
      </xdr:blipFill>
      <xdr:spPr bwMode="auto">
        <a:xfrm>
          <a:off x="7659686" y="438148"/>
          <a:ext cx="2386014" cy="1493839"/>
        </a:xfrm>
        <a:prstGeom prst="rect">
          <a:avLst/>
        </a:prstGeom>
        <a:noFill/>
        <a:ln w="9525">
          <a:noFill/>
          <a:miter lim="800000"/>
          <a:headEnd/>
          <a:tailEnd/>
        </a:ln>
      </xdr:spPr>
    </xdr:pic>
    <xdr:clientData/>
  </xdr:twoCellAnchor>
  <xdr:twoCellAnchor>
    <xdr:from>
      <xdr:col>0</xdr:col>
      <xdr:colOff>571500</xdr:colOff>
      <xdr:row>40</xdr:row>
      <xdr:rowOff>142875</xdr:rowOff>
    </xdr:from>
    <xdr:to>
      <xdr:col>5</xdr:col>
      <xdr:colOff>182423</xdr:colOff>
      <xdr:row>45</xdr:row>
      <xdr:rowOff>103048</xdr:rowOff>
    </xdr:to>
    <xdr:pic>
      <xdr:nvPicPr>
        <xdr:cNvPr id="3" name="Picture 131" descr="NISRA logo" title="NISRA logo"/>
        <xdr:cNvPicPr>
          <a:picLocks noChangeAspect="1" noChangeArrowheads="1"/>
        </xdr:cNvPicPr>
      </xdr:nvPicPr>
      <xdr:blipFill>
        <a:blip xmlns:r="http://schemas.openxmlformats.org/officeDocument/2006/relationships" r:embed="rId2" cstate="print"/>
        <a:stretch>
          <a:fillRect/>
        </a:stretch>
      </xdr:blipFill>
      <xdr:spPr bwMode="auto">
        <a:xfrm>
          <a:off x="571500" y="8136255"/>
          <a:ext cx="2704643" cy="798373"/>
        </a:xfrm>
        <a:prstGeom prst="rect">
          <a:avLst/>
        </a:prstGeom>
        <a:noFill/>
        <a:ln w="9525">
          <a:noFill/>
          <a:miter lim="800000"/>
          <a:headEnd/>
          <a:tailEnd/>
        </a:ln>
      </xdr:spPr>
    </xdr:pic>
    <xdr:clientData/>
  </xdr:twoCellAnchor>
  <xdr:twoCellAnchor editAs="oneCell">
    <xdr:from>
      <xdr:col>14</xdr:col>
      <xdr:colOff>476255</xdr:colOff>
      <xdr:row>40</xdr:row>
      <xdr:rowOff>9525</xdr:rowOff>
    </xdr:from>
    <xdr:to>
      <xdr:col>16</xdr:col>
      <xdr:colOff>356690</xdr:colOff>
      <xdr:row>46</xdr:row>
      <xdr:rowOff>60825</xdr:rowOff>
    </xdr:to>
    <xdr:pic>
      <xdr:nvPicPr>
        <xdr:cNvPr id="4" name="Picture 3" descr="National Statistics logo" title="National Statistics logo"/>
        <xdr:cNvPicPr>
          <a:picLocks noChangeAspect="1"/>
        </xdr:cNvPicPr>
      </xdr:nvPicPr>
      <xdr:blipFill>
        <a:blip xmlns:r="http://schemas.openxmlformats.org/officeDocument/2006/relationships" r:embed="rId3"/>
        <a:stretch>
          <a:fillRect/>
        </a:stretch>
      </xdr:blipFill>
      <xdr:spPr>
        <a:xfrm>
          <a:off x="9058280" y="8391525"/>
          <a:ext cx="1099635" cy="108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54</xdr:row>
      <xdr:rowOff>0</xdr:rowOff>
    </xdr:from>
    <xdr:to>
      <xdr:col>8</xdr:col>
      <xdr:colOff>447062</xdr:colOff>
      <xdr:row>73</xdr:row>
      <xdr:rowOff>78965</xdr:rowOff>
    </xdr:to>
    <xdr:graphicFrame macro="">
      <xdr:nvGraphicFramePr>
        <xdr:cNvPr id="2" name="Chart 1" descr="A line chart showing local development applications received and decided" title="Figure 4.1a Local development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76</xdr:row>
      <xdr:rowOff>47625</xdr:rowOff>
    </xdr:from>
    <xdr:to>
      <xdr:col>9</xdr:col>
      <xdr:colOff>12087</xdr:colOff>
      <xdr:row>95</xdr:row>
      <xdr:rowOff>129765</xdr:rowOff>
    </xdr:to>
    <xdr:graphicFrame macro="">
      <xdr:nvGraphicFramePr>
        <xdr:cNvPr id="3" name="Chart 2" descr="A line chart showing local development applications received and decided" title="Figure 4.1b Local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12.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107</xdr:row>
      <xdr:rowOff>93344</xdr:rowOff>
    </xdr:from>
    <xdr:to>
      <xdr:col>9</xdr:col>
      <xdr:colOff>371475</xdr:colOff>
      <xdr:row>131</xdr:row>
      <xdr:rowOff>112395</xdr:rowOff>
    </xdr:to>
    <xdr:graphicFrame macro="">
      <xdr:nvGraphicFramePr>
        <xdr:cNvPr id="2" name="Chart 1" descr="A clustered bar chart showing local development average processing times by council" title="Figure 4.2 Local development average processing time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0.57581</cdr:x>
      <cdr:y>0.87636</cdr:y>
    </cdr:from>
    <cdr:to>
      <cdr:x>0.66772</cdr:x>
      <cdr:y>0.95416</cdr:y>
    </cdr:to>
    <cdr:sp macro="" textlink="">
      <cdr:nvSpPr>
        <cdr:cNvPr id="4" name="TextBox 3"/>
        <cdr:cNvSpPr txBox="1"/>
      </cdr:nvSpPr>
      <cdr:spPr>
        <a:xfrm xmlns:a="http://schemas.openxmlformats.org/drawingml/2006/main">
          <a:off x="4285674" y="3542607"/>
          <a:ext cx="684071" cy="314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b="1"/>
            <a:t>15 wks</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128</xdr:row>
      <xdr:rowOff>47625</xdr:rowOff>
    </xdr:from>
    <xdr:to>
      <xdr:col>13</xdr:col>
      <xdr:colOff>381000</xdr:colOff>
      <xdr:row>161</xdr:row>
      <xdr:rowOff>28575</xdr:rowOff>
    </xdr:to>
    <xdr:graphicFrame macro="">
      <xdr:nvGraphicFramePr>
        <xdr:cNvPr id="2" name="Chart 1" descr="A line chart showing residential applications received and decided" title="Figure 5.1 NI Residential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0.95077</cdr:x>
      <cdr:y>0.25812</cdr:y>
    </cdr:from>
    <cdr:to>
      <cdr:x>0.99671</cdr:x>
      <cdr:y>0.48395</cdr:y>
    </cdr:to>
    <cdr:sp macro="" textlink="">
      <cdr:nvSpPr>
        <cdr:cNvPr id="7" name="TextBox 1" descr="Quarter labels" title="Quarter labels"/>
        <cdr:cNvSpPr txBox="1"/>
      </cdr:nvSpPr>
      <cdr:spPr>
        <a:xfrm xmlns:a="http://schemas.openxmlformats.org/drawingml/2006/main">
          <a:off x="8795224" y="1423059"/>
          <a:ext cx="424976" cy="1245016"/>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900">
            <a:solidFill>
              <a:schemeClr val="accent4">
                <a:lumMod val="75000"/>
              </a:schemeClr>
            </a:solidFill>
          </a:endParaRPr>
        </a:p>
        <a:p xmlns:a="http://schemas.openxmlformats.org/drawingml/2006/main">
          <a:endParaRPr lang="en-GB" sz="900">
            <a:solidFill>
              <a:schemeClr val="accent4">
                <a:lumMod val="75000"/>
              </a:schemeClr>
            </a:solidFill>
          </a:endParaRPr>
        </a:p>
        <a:p xmlns:a="http://schemas.openxmlformats.org/drawingml/2006/main">
          <a:r>
            <a:rPr lang="en-GB" sz="1200">
              <a:solidFill>
                <a:srgbClr val="2B4171"/>
              </a:solidFill>
            </a:rPr>
            <a:t>Q3</a:t>
          </a:r>
        </a:p>
        <a:p xmlns:a="http://schemas.openxmlformats.org/drawingml/2006/main">
          <a:endParaRPr lang="en-GB" sz="700">
            <a:solidFill>
              <a:srgbClr val="2B4171"/>
            </a:solidFill>
          </a:endParaRPr>
        </a:p>
        <a:p xmlns:a="http://schemas.openxmlformats.org/drawingml/2006/main">
          <a:endParaRPr lang="en-GB" sz="1200">
            <a:solidFill>
              <a:srgbClr val="F8B728"/>
            </a:solidFill>
          </a:endParaRPr>
        </a:p>
        <a:p xmlns:a="http://schemas.openxmlformats.org/drawingml/2006/main">
          <a:r>
            <a:rPr lang="en-GB" sz="1200">
              <a:solidFill>
                <a:srgbClr val="F8B728"/>
              </a:solidFill>
            </a:rPr>
            <a:t>Q3</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1</xdr:colOff>
      <xdr:row>93</xdr:row>
      <xdr:rowOff>0</xdr:rowOff>
    </xdr:from>
    <xdr:to>
      <xdr:col>11</xdr:col>
      <xdr:colOff>369944</xdr:colOff>
      <xdr:row>128</xdr:row>
      <xdr:rowOff>72600</xdr:rowOff>
    </xdr:to>
    <xdr:pic>
      <xdr:nvPicPr>
        <xdr:cNvPr id="3" name="Picture 2" descr="A map showing approval rates for residential applications by council." title="Figure 5.2 Residential approval rates by council"/>
        <xdr:cNvPicPr>
          <a:picLocks noChangeAspect="1"/>
        </xdr:cNvPicPr>
      </xdr:nvPicPr>
      <xdr:blipFill>
        <a:blip xmlns:r="http://schemas.openxmlformats.org/officeDocument/2006/relationships" r:embed="rId1"/>
        <a:stretch>
          <a:fillRect/>
        </a:stretch>
      </xdr:blipFill>
      <xdr:spPr>
        <a:xfrm>
          <a:off x="1" y="17190720"/>
          <a:ext cx="8393803" cy="59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57149</xdr:colOff>
      <xdr:row>96</xdr:row>
      <xdr:rowOff>76200</xdr:rowOff>
    </xdr:from>
    <xdr:to>
      <xdr:col>6</xdr:col>
      <xdr:colOff>657225</xdr:colOff>
      <xdr:row>118</xdr:row>
      <xdr:rowOff>123825</xdr:rowOff>
    </xdr:to>
    <xdr:graphicFrame macro="">
      <xdr:nvGraphicFramePr>
        <xdr:cNvPr id="2" name="Chart 1" descr="A clustered bar chart showing residential applications received by urban/rural" title="Figure 5.3 NI Residential applications received by urban/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474569</xdr:colOff>
      <xdr:row>96</xdr:row>
      <xdr:rowOff>96930</xdr:rowOff>
    </xdr:from>
    <xdr:to>
      <xdr:col>16</xdr:col>
      <xdr:colOff>274544</xdr:colOff>
      <xdr:row>118</xdr:row>
      <xdr:rowOff>20730</xdr:rowOff>
    </xdr:to>
    <xdr:graphicFrame macro="">
      <xdr:nvGraphicFramePr>
        <xdr:cNvPr id="5" name="Chart 4" descr="A clustered bar chart showing residential applications decided by urban/rural" title="Figure 5.4 NI Residential applications decided by urban/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85</xdr:row>
      <xdr:rowOff>76200</xdr:rowOff>
    </xdr:from>
    <xdr:to>
      <xdr:col>10</xdr:col>
      <xdr:colOff>458550</xdr:colOff>
      <xdr:row>112</xdr:row>
      <xdr:rowOff>0</xdr:rowOff>
    </xdr:to>
    <xdr:graphicFrame macro="">
      <xdr:nvGraphicFramePr>
        <xdr:cNvPr id="4" name="Chart 3" descr="A line chart showing enforcement cases opened and closed" title="Figure 6.1 Enforcement cases opened &amp; closed,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129</xdr:row>
      <xdr:rowOff>19050</xdr:rowOff>
    </xdr:from>
    <xdr:to>
      <xdr:col>11</xdr:col>
      <xdr:colOff>800099</xdr:colOff>
      <xdr:row>160</xdr:row>
      <xdr:rowOff>152400</xdr:rowOff>
    </xdr:to>
    <xdr:graphicFrame macro="">
      <xdr:nvGraphicFramePr>
        <xdr:cNvPr id="6" name="Chart 5" descr="A line chart showing Northern Ireland planning applications received and decided" title="Figure 1.1 NI planning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0.94338</cdr:x>
      <cdr:y>0.41672</cdr:y>
    </cdr:from>
    <cdr:to>
      <cdr:x>0.99901</cdr:x>
      <cdr:y>0.52001</cdr:y>
    </cdr:to>
    <cdr:sp macro="" textlink="">
      <cdr:nvSpPr>
        <cdr:cNvPr id="2" name="TextBox 1" descr="Quarter labels" title="Quarter labels"/>
        <cdr:cNvSpPr txBox="1"/>
      </cdr:nvSpPr>
      <cdr:spPr>
        <a:xfrm xmlns:a="http://schemas.openxmlformats.org/drawingml/2006/main">
          <a:off x="7247323" y="1854459"/>
          <a:ext cx="427367" cy="4596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2B4171"/>
              </a:solidFill>
            </a:rPr>
            <a:t>Q3</a:t>
          </a:r>
        </a:p>
        <a:p xmlns:a="http://schemas.openxmlformats.org/drawingml/2006/main">
          <a:r>
            <a:rPr lang="en-GB" sz="1200">
              <a:solidFill>
                <a:srgbClr val="F8B728"/>
              </a:solidFill>
            </a:rPr>
            <a:t>Q3</a:t>
          </a:r>
        </a:p>
      </cdr:txBody>
    </cdr:sp>
  </cdr:relSizeAnchor>
  <cdr:relSizeAnchor xmlns:cdr="http://schemas.openxmlformats.org/drawingml/2006/chartDrawing">
    <cdr:from>
      <cdr:x>0.86582</cdr:x>
      <cdr:y>0.30823</cdr:y>
    </cdr:from>
    <cdr:to>
      <cdr:x>0.94183</cdr:x>
      <cdr:y>0.40194</cdr:y>
    </cdr:to>
    <cdr:sp macro="" textlink="">
      <cdr:nvSpPr>
        <cdr:cNvPr id="3" name="TextBox 1"/>
        <cdr:cNvSpPr txBox="1"/>
      </cdr:nvSpPr>
      <cdr:spPr>
        <a:xfrm xmlns:a="http://schemas.openxmlformats.org/drawingml/2006/main">
          <a:off x="5995539" y="1350504"/>
          <a:ext cx="526345" cy="410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GB" sz="900">
            <a:solidFill>
              <a:srgbClr val="8064A2">
                <a:lumMod val="75000"/>
              </a:srgbClr>
            </a:solidFill>
          </a:endParaRPr>
        </a:p>
        <a:p xmlns:a="http://schemas.openxmlformats.org/drawingml/2006/main">
          <a:endParaRPr lang="en-GB" sz="1200">
            <a:solidFill>
              <a:srgbClr val="4F81BD"/>
            </a:solidFill>
          </a:endParaRPr>
        </a:p>
        <a:p xmlns:a="http://schemas.openxmlformats.org/drawingml/2006/main">
          <a:endParaRPr lang="en-GB" sz="1200">
            <a:solidFill>
              <a:srgbClr val="8064A2">
                <a:lumMod val="60000"/>
                <a:lumOff val="40000"/>
              </a:srgbClr>
            </a:solidFill>
          </a:endParaRPr>
        </a:p>
      </cdr:txBody>
    </cdr:sp>
  </cdr:relSizeAnchor>
  <cdr:relSizeAnchor xmlns:cdr="http://schemas.openxmlformats.org/drawingml/2006/chartDrawing">
    <cdr:from>
      <cdr:x>0.91861</cdr:x>
      <cdr:y>0.35106</cdr:y>
    </cdr:from>
    <cdr:to>
      <cdr:x>1</cdr:x>
      <cdr:y>0.44927</cdr:y>
    </cdr:to>
    <cdr:sp macro="" textlink="">
      <cdr:nvSpPr>
        <cdr:cNvPr id="10"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1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154</xdr:row>
      <xdr:rowOff>5042</xdr:rowOff>
    </xdr:from>
    <xdr:to>
      <xdr:col>10</xdr:col>
      <xdr:colOff>152400</xdr:colOff>
      <xdr:row>176</xdr:row>
      <xdr:rowOff>123825</xdr:rowOff>
    </xdr:to>
    <xdr:graphicFrame macro="">
      <xdr:nvGraphicFramePr>
        <xdr:cNvPr id="2" name="Chart 1" descr="A clustered bar chart showing the percentage of enforcement cases concluded within 39 weeks by council" title="Figure 6.2 Percentage of cases concluded within 39 week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0.71207</cdr:x>
      <cdr:y>0.90633</cdr:y>
    </cdr:from>
    <cdr:to>
      <cdr:x>0.78571</cdr:x>
      <cdr:y>0.98966</cdr:y>
    </cdr:to>
    <cdr:sp macro="" textlink="">
      <cdr:nvSpPr>
        <cdr:cNvPr id="4" name="TextBox 3"/>
        <cdr:cNvSpPr txBox="1"/>
      </cdr:nvSpPr>
      <cdr:spPr>
        <a:xfrm xmlns:a="http://schemas.openxmlformats.org/drawingml/2006/main">
          <a:off x="5439558" y="3340907"/>
          <a:ext cx="562540" cy="307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70%</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41275</xdr:colOff>
      <xdr:row>128</xdr:row>
      <xdr:rowOff>19050</xdr:rowOff>
    </xdr:from>
    <xdr:to>
      <xdr:col>10</xdr:col>
      <xdr:colOff>318850</xdr:colOff>
      <xdr:row>154</xdr:row>
      <xdr:rowOff>143400</xdr:rowOff>
    </xdr:to>
    <xdr:graphicFrame macro="">
      <xdr:nvGraphicFramePr>
        <xdr:cNvPr id="4" name="Chart 3" descr="A line chart showing renewable energy applications received and decided" title="Figure 7.1 Renewable Energy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0.9447</cdr:x>
      <cdr:y>0.70796</cdr:y>
    </cdr:from>
    <cdr:to>
      <cdr:x>1</cdr:x>
      <cdr:y>0.78712</cdr:y>
    </cdr:to>
    <cdr:sp macro="" textlink="">
      <cdr:nvSpPr>
        <cdr:cNvPr id="5" name="TextBox 1" descr="Quarter labels" title="Quarter labels"/>
        <cdr:cNvSpPr txBox="1"/>
      </cdr:nvSpPr>
      <cdr:spPr>
        <a:xfrm xmlns:a="http://schemas.openxmlformats.org/drawingml/2006/main">
          <a:off x="7266789" y="3137195"/>
          <a:ext cx="425377" cy="35078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2B4171"/>
              </a:solidFill>
            </a:rPr>
            <a:t>Q3</a:t>
          </a:r>
        </a:p>
        <a:p xmlns:a="http://schemas.openxmlformats.org/drawingml/2006/main">
          <a:r>
            <a:rPr lang="en-GB" sz="1200">
              <a:solidFill>
                <a:srgbClr val="F8B728"/>
              </a:solidFill>
            </a:rPr>
            <a:t>Q3 </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92</xdr:row>
      <xdr:rowOff>95250</xdr:rowOff>
    </xdr:from>
    <xdr:to>
      <xdr:col>8</xdr:col>
      <xdr:colOff>209550</xdr:colOff>
      <xdr:row>113</xdr:row>
      <xdr:rowOff>152400</xdr:rowOff>
    </xdr:to>
    <xdr:graphicFrame macro="">
      <xdr:nvGraphicFramePr>
        <xdr:cNvPr id="2" name="Chart 1" descr="A clustered bar chart showing renewable energy applications received by authority" title="Figure 7.2 Renewable Energy applications received by authorit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93569</xdr:colOff>
      <xdr:row>92</xdr:row>
      <xdr:rowOff>128308</xdr:rowOff>
    </xdr:from>
    <xdr:to>
      <xdr:col>23</xdr:col>
      <xdr:colOff>74519</xdr:colOff>
      <xdr:row>114</xdr:row>
      <xdr:rowOff>47626</xdr:rowOff>
    </xdr:to>
    <xdr:graphicFrame macro="">
      <xdr:nvGraphicFramePr>
        <xdr:cNvPr id="5" name="Chart 4" descr="A clustered bar chart showing renewable energy applications decided by authority" title="Figure 7.3 Renewable Energy applications decided by authorit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119</xdr:row>
      <xdr:rowOff>0</xdr:rowOff>
    </xdr:from>
    <xdr:to>
      <xdr:col>11</xdr:col>
      <xdr:colOff>72764</xdr:colOff>
      <xdr:row>154</xdr:row>
      <xdr:rowOff>72600</xdr:rowOff>
    </xdr:to>
    <xdr:pic>
      <xdr:nvPicPr>
        <xdr:cNvPr id="3" name="Picture 2" descr="A map showing the location of approved single wind turbine and wind farm applications by council." title="Figure 7.4 Location of approved wind energy applications by council"/>
        <xdr:cNvPicPr>
          <a:picLocks noChangeAspect="1"/>
        </xdr:cNvPicPr>
      </xdr:nvPicPr>
      <xdr:blipFill>
        <a:blip xmlns:r="http://schemas.openxmlformats.org/officeDocument/2006/relationships" r:embed="rId3"/>
        <a:stretch>
          <a:fillRect/>
        </a:stretch>
      </xdr:blipFill>
      <xdr:spPr>
        <a:xfrm>
          <a:off x="1" y="21305520"/>
          <a:ext cx="8393803" cy="594000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0.91363</cdr:x>
      <cdr:y>0.57692</cdr:y>
    </cdr:from>
    <cdr:to>
      <cdr:x>0.99502</cdr:x>
      <cdr:y>0.67513</cdr:y>
    </cdr:to>
    <cdr:sp macro="" textlink="">
      <cdr:nvSpPr>
        <cdr:cNvPr id="2"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0.91363</cdr:x>
      <cdr:y>0.57692</cdr:y>
    </cdr:from>
    <cdr:to>
      <cdr:x>0.99502</cdr:x>
      <cdr:y>0.67513</cdr:y>
    </cdr:to>
    <cdr:sp macro="" textlink="">
      <cdr:nvSpPr>
        <cdr:cNvPr id="5"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0.94113</cdr:x>
      <cdr:y>0.31476</cdr:y>
    </cdr:from>
    <cdr:to>
      <cdr:x>0.98799</cdr:x>
      <cdr:y>0.41346</cdr:y>
    </cdr:to>
    <cdr:sp macro="" textlink="">
      <cdr:nvSpPr>
        <cdr:cNvPr id="6" name="TextBox 1" descr="Quarter labels" title="Quarter labels"/>
        <cdr:cNvSpPr txBox="1"/>
      </cdr:nvSpPr>
      <cdr:spPr>
        <a:xfrm xmlns:a="http://schemas.openxmlformats.org/drawingml/2006/main">
          <a:off x="8892515" y="1677711"/>
          <a:ext cx="442770" cy="5260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1200">
              <a:solidFill>
                <a:srgbClr val="2B4171"/>
              </a:solidFill>
              <a:latin typeface="Calibri" panose="020F0502020204030204" pitchFamily="34" charset="0"/>
              <a:ea typeface="+mn-ea"/>
              <a:cs typeface="Calibri" panose="020F0502020204030204" pitchFamily="34" charset="0"/>
            </a:rPr>
            <a:t>Q3</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GB" sz="1200">
            <a:solidFill>
              <a:srgbClr val="2B4171"/>
            </a:solidFill>
            <a:latin typeface="Calibri" panose="020F0502020204030204" pitchFamily="34" charset="0"/>
            <a:cs typeface="Calibri" panose="020F0502020204030204" pitchFamily="34" charset="0"/>
          </a:endParaRPr>
        </a:p>
        <a:p xmlns:a="http://schemas.openxmlformats.org/drawingml/2006/main">
          <a:r>
            <a:rPr lang="en-GB" sz="1200">
              <a:solidFill>
                <a:srgbClr val="F8B728"/>
              </a:solidFill>
              <a:latin typeface="Calibri" panose="020F0502020204030204" pitchFamily="34" charset="0"/>
              <a:cs typeface="Calibri" panose="020F0502020204030204" pitchFamily="34" charset="0"/>
            </a:rPr>
            <a:t>Q3</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82</xdr:row>
      <xdr:rowOff>158115</xdr:rowOff>
    </xdr:from>
    <xdr:to>
      <xdr:col>8</xdr:col>
      <xdr:colOff>190499</xdr:colOff>
      <xdr:row>104</xdr:row>
      <xdr:rowOff>57150</xdr:rowOff>
    </xdr:to>
    <xdr:graphicFrame macro="">
      <xdr:nvGraphicFramePr>
        <xdr:cNvPr id="2" name="Chart 1" descr="A clustered bar chart showing planning applications received by council" title="Figure 1.2 Applications received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438150</xdr:colOff>
      <xdr:row>82</xdr:row>
      <xdr:rowOff>152400</xdr:rowOff>
    </xdr:from>
    <xdr:to>
      <xdr:col>20</xdr:col>
      <xdr:colOff>590549</xdr:colOff>
      <xdr:row>104</xdr:row>
      <xdr:rowOff>57150</xdr:rowOff>
    </xdr:to>
    <xdr:graphicFrame macro="">
      <xdr:nvGraphicFramePr>
        <xdr:cNvPr id="6" name="Chart 5" descr="A clustered bar chart showing planning applications decided by council" title="Figure 1.3 Applications decided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107</xdr:row>
      <xdr:rowOff>0</xdr:rowOff>
    </xdr:from>
    <xdr:to>
      <xdr:col>11</xdr:col>
      <xdr:colOff>331840</xdr:colOff>
      <xdr:row>142</xdr:row>
      <xdr:rowOff>72600</xdr:rowOff>
    </xdr:to>
    <xdr:pic>
      <xdr:nvPicPr>
        <xdr:cNvPr id="3" name="Picture 2" descr="A map showing approval rates for all applications by council." title="Figure 1.4 Approval rates by council"/>
        <xdr:cNvPicPr>
          <a:picLocks noChangeAspect="1"/>
        </xdr:cNvPicPr>
      </xdr:nvPicPr>
      <xdr:blipFill>
        <a:blip xmlns:r="http://schemas.openxmlformats.org/officeDocument/2006/relationships" r:embed="rId3"/>
        <a:stretch>
          <a:fillRect/>
        </a:stretch>
      </xdr:blipFill>
      <xdr:spPr>
        <a:xfrm>
          <a:off x="0" y="19956780"/>
          <a:ext cx="8393800" cy="59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41</xdr:row>
      <xdr:rowOff>0</xdr:rowOff>
    </xdr:from>
    <xdr:to>
      <xdr:col>8</xdr:col>
      <xdr:colOff>476250</xdr:colOff>
      <xdr:row>61</xdr:row>
      <xdr:rowOff>47624</xdr:rowOff>
    </xdr:to>
    <xdr:graphicFrame macro="">
      <xdr:nvGraphicFramePr>
        <xdr:cNvPr id="2" name="Chart 1" descr="A stacked bar chart showing live applications by council and length of time in the planning system" title="Figure 1.5 Live applications by council and length of time in the planning syste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266700</xdr:colOff>
      <xdr:row>46</xdr:row>
      <xdr:rowOff>104775</xdr:rowOff>
    </xdr:from>
    <xdr:to>
      <xdr:col>6</xdr:col>
      <xdr:colOff>85725</xdr:colOff>
      <xdr:row>64</xdr:row>
      <xdr:rowOff>76200</xdr:rowOff>
    </xdr:to>
    <xdr:graphicFrame macro="">
      <xdr:nvGraphicFramePr>
        <xdr:cNvPr id="3" name="Chart 2" descr="A stacked bar chart showing live Departmental applications by development type and length of time in the planning system" title="Figure 2.1 Live Departmental applications by development type and length of time in the planning syste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27164</xdr:colOff>
      <xdr:row>54</xdr:row>
      <xdr:rowOff>37041</xdr:rowOff>
    </xdr:from>
    <xdr:to>
      <xdr:col>8</xdr:col>
      <xdr:colOff>0</xdr:colOff>
      <xdr:row>73</xdr:row>
      <xdr:rowOff>119181</xdr:rowOff>
    </xdr:to>
    <xdr:graphicFrame macro="">
      <xdr:nvGraphicFramePr>
        <xdr:cNvPr id="2" name="Chart 1" descr="A line chart showing major development applications received and decided" title="Figure 3.1a Major development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77</xdr:row>
      <xdr:rowOff>22225</xdr:rowOff>
    </xdr:from>
    <xdr:to>
      <xdr:col>7</xdr:col>
      <xdr:colOff>782461</xdr:colOff>
      <xdr:row>96</xdr:row>
      <xdr:rowOff>75790</xdr:rowOff>
    </xdr:to>
    <xdr:graphicFrame macro="">
      <xdr:nvGraphicFramePr>
        <xdr:cNvPr id="3" name="Chart 2" descr="A line chart showing major development applications received and decided" title="Figure 3.1b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109</xdr:row>
      <xdr:rowOff>0</xdr:rowOff>
    </xdr:from>
    <xdr:to>
      <xdr:col>8</xdr:col>
      <xdr:colOff>457200</xdr:colOff>
      <xdr:row>133</xdr:row>
      <xdr:rowOff>76200</xdr:rowOff>
    </xdr:to>
    <xdr:graphicFrame macro="">
      <xdr:nvGraphicFramePr>
        <xdr:cNvPr id="2" name="Chart 1" descr="A clustered bar chart showing major development average processing times by council" title="Figure 3.2 Major development average processing time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0.37208</cdr:x>
      <cdr:y>0.89782</cdr:y>
    </cdr:from>
    <cdr:to>
      <cdr:x>0.4562</cdr:x>
      <cdr:y>0.97562</cdr:y>
    </cdr:to>
    <cdr:sp macro="" textlink="">
      <cdr:nvSpPr>
        <cdr:cNvPr id="4" name="TextBox 3"/>
        <cdr:cNvSpPr txBox="1"/>
      </cdr:nvSpPr>
      <cdr:spPr>
        <a:xfrm xmlns:a="http://schemas.openxmlformats.org/drawingml/2006/main">
          <a:off x="2687789" y="3680651"/>
          <a:ext cx="607663" cy="3189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30 wks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frastructure-ni.gov.uk/articles/planning-activity-statistics" TargetMode="External"/><Relationship Id="rId2" Type="http://schemas.openxmlformats.org/officeDocument/2006/relationships/hyperlink" Target="mailto:%20ASRB@nisra.gov.uk" TargetMode="External"/><Relationship Id="rId1" Type="http://schemas.openxmlformats.org/officeDocument/2006/relationships/hyperlink" Target="mailto:ASRB@nisra.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nationalarchives.gov.uk/information-management/re-using-public-sector-information/uk-government-licensing-framework/open-government-licenc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RB@nisra.gov.uk" TargetMode="External"/><Relationship Id="rId13" Type="http://schemas.openxmlformats.org/officeDocument/2006/relationships/hyperlink" Target="https://www.infrastructure-ni.gov.uk/publications/northern-ireland-planning-statistics-user-survey-2019" TargetMode="External"/><Relationship Id="rId18" Type="http://schemas.openxmlformats.org/officeDocument/2006/relationships/printerSettings" Target="../printerSettings/printerSettings33.bin"/><Relationship Id="rId3" Type="http://schemas.openxmlformats.org/officeDocument/2006/relationships/hyperlink" Target="https://www.communities-ni.gov.uk/topics/housing-statistics" TargetMode="External"/><Relationship Id="rId7" Type="http://schemas.openxmlformats.org/officeDocument/2006/relationships/hyperlink" Target="https://www.surveymonkey.co.uk/r/ASRB_DfI" TargetMode="External"/><Relationship Id="rId12" Type="http://schemas.openxmlformats.org/officeDocument/2006/relationships/hyperlink" Target="https://www.infrastructure-ni.gov.uk/publications/northern-ireland-planning-statistics-background-quality-report" TargetMode="External"/><Relationship Id="rId17" Type="http://schemas.openxmlformats.org/officeDocument/2006/relationships/hyperlink" Target="https://www.gov.uk/government/collections/planning-applications-statistics" TargetMode="External"/><Relationship Id="rId2" Type="http://schemas.openxmlformats.org/officeDocument/2006/relationships/hyperlink" Target="http://www.cso.ie/en/statistics/construction/" TargetMode="External"/><Relationship Id="rId16" Type="http://schemas.openxmlformats.org/officeDocument/2006/relationships/hyperlink" Target="https://gov.wales/planning-services-performance" TargetMode="External"/><Relationship Id="rId1" Type="http://schemas.openxmlformats.org/officeDocument/2006/relationships/hyperlink" Target="https://www.gov.scot/collections/planning-statistics/" TargetMode="External"/><Relationship Id="rId6" Type="http://schemas.openxmlformats.org/officeDocument/2006/relationships/hyperlink" Target="https://www.opendatani.gov.uk/dataset/northern-ireland-planning-statistics-annual-dataset" TargetMode="External"/><Relationship Id="rId11" Type="http://schemas.openxmlformats.org/officeDocument/2006/relationships/hyperlink" Target="https://www.infrastructure-ni.gov.uk/publications/northern-ireland-planning-statistics-quality-assurance-administrative-data-sources" TargetMode="External"/><Relationship Id="rId5" Type="http://schemas.openxmlformats.org/officeDocument/2006/relationships/hyperlink" Target="https://gss.civilservice.gov.uk/user-facing-pages/housing-and-planning-statistics/" TargetMode="External"/><Relationship Id="rId15" Type="http://schemas.openxmlformats.org/officeDocument/2006/relationships/hyperlink" Target="https://www.nisra.gov.uk/support/geography/urban-rural-classification" TargetMode="External"/><Relationship Id="rId10" Type="http://schemas.openxmlformats.org/officeDocument/2006/relationships/hyperlink" Target="https://www.infrastructure-ni.gov.uk/articles/pre-release-access-lists" TargetMode="External"/><Relationship Id="rId4" Type="http://schemas.openxmlformats.org/officeDocument/2006/relationships/hyperlink" Target="https://www.finance-ni.gov.uk/topics/statistics-and-research/new-dwelling-statistics" TargetMode="External"/><Relationship Id="rId9" Type="http://schemas.openxmlformats.org/officeDocument/2006/relationships/hyperlink" Target="mailto:ASRB@nisra.gov.uk" TargetMode="External"/><Relationship Id="rId14" Type="http://schemas.openxmlformats.org/officeDocument/2006/relationships/hyperlink" Target="https://www.ninis2.nisra.gov.uk/public/Home.aspx"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showGridLines="0" tabSelected="1" zoomScaleNormal="100" workbookViewId="0"/>
  </sheetViews>
  <sheetFormatPr defaultRowHeight="12.75" x14ac:dyDescent="0.2"/>
  <cols>
    <col min="2" max="2" width="9.5703125" customWidth="1"/>
  </cols>
  <sheetData>
    <row r="1" spans="1:8" s="1099" customFormat="1" ht="15" customHeight="1" x14ac:dyDescent="0.25">
      <c r="A1" s="809"/>
    </row>
    <row r="2" spans="1:8" s="1099" customFormat="1" ht="15" x14ac:dyDescent="0.2"/>
    <row r="3" spans="1:8" s="1099" customFormat="1" ht="15" x14ac:dyDescent="0.2"/>
    <row r="4" spans="1:8" s="1100" customFormat="1" ht="26.25" x14ac:dyDescent="0.4">
      <c r="B4" s="1101" t="s">
        <v>519</v>
      </c>
    </row>
    <row r="5" spans="1:8" s="1099" customFormat="1" ht="15.75" x14ac:dyDescent="0.25">
      <c r="B5" s="1102"/>
    </row>
    <row r="6" spans="1:8" s="1099" customFormat="1" ht="20.25" x14ac:dyDescent="0.3">
      <c r="B6" s="1103" t="s">
        <v>569</v>
      </c>
    </row>
    <row r="7" spans="1:8" s="1099" customFormat="1" ht="15.75" x14ac:dyDescent="0.25">
      <c r="B7" s="1102"/>
    </row>
    <row r="8" spans="1:8" s="1099" customFormat="1" ht="20.25" x14ac:dyDescent="0.3">
      <c r="B8" s="1103" t="s">
        <v>570</v>
      </c>
    </row>
    <row r="9" spans="1:8" s="1099" customFormat="1" ht="15" x14ac:dyDescent="0.2">
      <c r="B9" s="1104"/>
    </row>
    <row r="10" spans="1:8" s="1099" customFormat="1" ht="15" x14ac:dyDescent="0.2">
      <c r="B10" s="1104"/>
    </row>
    <row r="11" spans="1:8" s="1105" customFormat="1" ht="18" x14ac:dyDescent="0.25">
      <c r="B11" s="1106" t="s">
        <v>520</v>
      </c>
      <c r="H11" s="1107"/>
    </row>
    <row r="12" spans="1:8" s="1105" customFormat="1" ht="18" x14ac:dyDescent="0.25">
      <c r="B12" s="1106" t="s">
        <v>521</v>
      </c>
    </row>
    <row r="13" spans="1:8" s="1105" customFormat="1" ht="18" x14ac:dyDescent="0.25">
      <c r="B13" s="1106" t="s">
        <v>522</v>
      </c>
    </row>
    <row r="14" spans="1:8" s="1099" customFormat="1" ht="15" x14ac:dyDescent="0.2">
      <c r="B14" s="1104"/>
    </row>
    <row r="15" spans="1:8" s="1105" customFormat="1" ht="18" x14ac:dyDescent="0.25">
      <c r="B15" s="1108" t="s">
        <v>571</v>
      </c>
    </row>
    <row r="16" spans="1:8" s="1099" customFormat="1" ht="15" x14ac:dyDescent="0.2">
      <c r="B16" s="1104"/>
    </row>
    <row r="17" spans="2:4" s="1105" customFormat="1" ht="18" x14ac:dyDescent="0.25">
      <c r="B17" s="1108" t="s">
        <v>523</v>
      </c>
    </row>
    <row r="18" spans="2:4" s="1099" customFormat="1" ht="15" x14ac:dyDescent="0.2">
      <c r="B18" s="1109" t="s">
        <v>524</v>
      </c>
    </row>
    <row r="19" spans="2:4" s="1099" customFormat="1" ht="15" x14ac:dyDescent="0.2">
      <c r="B19" s="1109" t="s">
        <v>525</v>
      </c>
    </row>
    <row r="20" spans="2:4" s="1099" customFormat="1" ht="15" x14ac:dyDescent="0.2">
      <c r="B20" s="1109" t="s">
        <v>526</v>
      </c>
    </row>
    <row r="21" spans="2:4" s="1099" customFormat="1" ht="15" x14ac:dyDescent="0.2">
      <c r="B21" s="1109" t="s">
        <v>527</v>
      </c>
    </row>
    <row r="22" spans="2:4" s="1099" customFormat="1" ht="15" x14ac:dyDescent="0.2">
      <c r="B22" s="1109" t="s">
        <v>528</v>
      </c>
    </row>
    <row r="23" spans="2:4" s="1099" customFormat="1" ht="15" x14ac:dyDescent="0.2">
      <c r="B23" s="1104"/>
    </row>
    <row r="24" spans="2:4" s="1105" customFormat="1" ht="18" x14ac:dyDescent="0.25">
      <c r="B24" s="1108" t="s">
        <v>529</v>
      </c>
    </row>
    <row r="25" spans="2:4" s="1099" customFormat="1" ht="15.75" x14ac:dyDescent="0.25">
      <c r="B25" s="1114" t="s">
        <v>536</v>
      </c>
    </row>
    <row r="26" spans="2:4" s="1099" customFormat="1" ht="15.75" x14ac:dyDescent="0.25">
      <c r="B26" s="1110" t="s">
        <v>530</v>
      </c>
      <c r="C26" s="1111" t="s">
        <v>325</v>
      </c>
    </row>
    <row r="27" spans="2:4" s="1099" customFormat="1" ht="15.75" x14ac:dyDescent="0.25">
      <c r="B27" s="1110" t="s">
        <v>568</v>
      </c>
      <c r="C27" s="1112" t="s">
        <v>533</v>
      </c>
      <c r="D27" s="1112"/>
    </row>
    <row r="28" spans="2:4" s="1099" customFormat="1" ht="15.75" x14ac:dyDescent="0.25">
      <c r="B28" s="1113"/>
    </row>
    <row r="29" spans="2:4" s="1105" customFormat="1" ht="18" x14ac:dyDescent="0.25">
      <c r="B29" s="1108" t="s">
        <v>537</v>
      </c>
    </row>
    <row r="30" spans="2:4" s="1099" customFormat="1" ht="15" x14ac:dyDescent="0.2">
      <c r="B30" s="1109" t="s">
        <v>538</v>
      </c>
    </row>
    <row r="31" spans="2:4" s="1099" customFormat="1" ht="15" x14ac:dyDescent="0.2">
      <c r="B31" s="1104" t="s">
        <v>539</v>
      </c>
    </row>
    <row r="32" spans="2:4" s="1099" customFormat="1" ht="15" x14ac:dyDescent="0.2">
      <c r="B32" s="1104" t="s">
        <v>540</v>
      </c>
    </row>
    <row r="33" spans="2:18" s="1099" customFormat="1" ht="15" x14ac:dyDescent="0.2">
      <c r="B33" s="1104" t="s">
        <v>541</v>
      </c>
    </row>
    <row r="34" spans="2:18" s="1099" customFormat="1" ht="15" x14ac:dyDescent="0.2">
      <c r="B34" s="1104"/>
    </row>
    <row r="35" spans="2:18" s="1099" customFormat="1" ht="15" x14ac:dyDescent="0.2">
      <c r="B35" s="1104" t="s">
        <v>542</v>
      </c>
      <c r="O35" s="1111" t="s">
        <v>531</v>
      </c>
    </row>
    <row r="36" spans="2:18" s="1099" customFormat="1" ht="15" x14ac:dyDescent="0.2">
      <c r="B36" s="1104"/>
    </row>
    <row r="37" spans="2:18" s="1099" customFormat="1" ht="15.75" x14ac:dyDescent="0.25">
      <c r="B37" s="1102" t="s">
        <v>572</v>
      </c>
    </row>
    <row r="38" spans="2:18" s="1099" customFormat="1" ht="15" x14ac:dyDescent="0.2">
      <c r="B38" s="1104" t="s">
        <v>534</v>
      </c>
    </row>
    <row r="39" spans="2:18" s="1099" customFormat="1" ht="15.75" x14ac:dyDescent="0.25">
      <c r="B39" s="1110" t="s">
        <v>532</v>
      </c>
      <c r="C39" s="1115"/>
      <c r="D39" s="1112" t="s">
        <v>535</v>
      </c>
    </row>
    <row r="40" spans="2:18" ht="15.75" x14ac:dyDescent="0.25">
      <c r="B40" s="1110"/>
      <c r="C40" s="1115"/>
      <c r="D40" s="1112"/>
      <c r="E40" s="1115"/>
      <c r="F40" s="1115"/>
      <c r="G40" s="1115"/>
      <c r="H40" s="1115"/>
      <c r="I40" s="1115"/>
      <c r="J40" s="1115"/>
      <c r="K40" s="1115"/>
      <c r="L40" s="1115"/>
      <c r="M40" s="1115"/>
      <c r="N40" s="1115"/>
      <c r="O40" s="1115"/>
      <c r="P40" s="1115"/>
      <c r="Q40" s="1115"/>
      <c r="R40" s="1115"/>
    </row>
  </sheetData>
  <hyperlinks>
    <hyperlink ref="C26" r:id="rId1"/>
    <hyperlink ref="O35" r:id="rId2"/>
    <hyperlink ref="C27" r:id="rId3"/>
    <hyperlink ref="D39" r:id="rId4"/>
  </hyperlinks>
  <pageMargins left="0.70866141732283472" right="0.70866141732283472" top="0.74803149606299213" bottom="0.74803149606299213" header="0.31496062992125984" footer="0.31496062992125984"/>
  <pageSetup paperSize="9" scale="58"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T74"/>
  <sheetViews>
    <sheetView showGridLines="0" zoomScaleNormal="100" zoomScaleSheetLayoutView="100" workbookViewId="0">
      <pane xSplit="2" ySplit="4" topLeftCell="C5" activePane="bottomRight" state="frozen"/>
      <selection pane="topRight"/>
      <selection pane="bottomLeft"/>
      <selection pane="bottomRight" activeCell="A2" sqref="A2"/>
    </sheetView>
  </sheetViews>
  <sheetFormatPr defaultRowHeight="12.75" x14ac:dyDescent="0.2"/>
  <cols>
    <col min="1" max="1" width="6.7109375" style="53" customWidth="1"/>
    <col min="2" max="2" width="30.5703125" style="53" customWidth="1"/>
    <col min="3" max="8" width="7.42578125" style="53" customWidth="1"/>
    <col min="9" max="9" width="0.140625" style="53" customWidth="1"/>
    <col min="10" max="11" width="9.28515625" style="53"/>
    <col min="12" max="12" width="10.28515625" style="53" bestFit="1" customWidth="1"/>
    <col min="13" max="225" width="9.28515625" style="53"/>
    <col min="226" max="226" width="10.28515625" style="53" customWidth="1"/>
    <col min="227" max="227" width="12.7109375" style="53" customWidth="1"/>
    <col min="228" max="228" width="9" style="53" customWidth="1"/>
    <col min="229" max="229" width="10.28515625" style="53" customWidth="1"/>
    <col min="230" max="230" width="7" style="53" customWidth="1"/>
    <col min="231" max="231" width="4.5703125" style="53" customWidth="1"/>
    <col min="232" max="233" width="6.7109375" style="53" customWidth="1"/>
    <col min="234" max="234" width="7.5703125" style="53" customWidth="1"/>
    <col min="235" max="235" width="6.42578125" style="53" customWidth="1"/>
    <col min="236" max="236" width="7" style="53" customWidth="1"/>
    <col min="237" max="237" width="7.28515625" style="53" customWidth="1"/>
    <col min="238" max="238" width="9.28515625" style="53"/>
    <col min="239" max="239" width="10.7109375" style="53" bestFit="1" customWidth="1"/>
    <col min="240" max="240" width="9.28515625" style="53"/>
    <col min="241" max="241" width="7.5703125" style="53" customWidth="1"/>
    <col min="242" max="244" width="9.28515625" style="53"/>
    <col min="245" max="245" width="13" style="53" customWidth="1"/>
    <col min="246" max="246" width="13.42578125" style="53" customWidth="1"/>
    <col min="247" max="250" width="9.28515625" style="53"/>
    <col min="251" max="251" width="10" style="53" customWidth="1"/>
    <col min="252" max="481" width="9.28515625" style="53"/>
    <col min="482" max="482" width="10.28515625" style="53" customWidth="1"/>
    <col min="483" max="483" width="12.7109375" style="53" customWidth="1"/>
    <col min="484" max="484" width="9" style="53" customWidth="1"/>
    <col min="485" max="485" width="10.28515625" style="53" customWidth="1"/>
    <col min="486" max="486" width="7" style="53" customWidth="1"/>
    <col min="487" max="487" width="4.5703125" style="53" customWidth="1"/>
    <col min="488" max="489" width="6.7109375" style="53" customWidth="1"/>
    <col min="490" max="490" width="7.5703125" style="53" customWidth="1"/>
    <col min="491" max="491" width="6.42578125" style="53" customWidth="1"/>
    <col min="492" max="492" width="7" style="53" customWidth="1"/>
    <col min="493" max="493" width="7.28515625" style="53" customWidth="1"/>
    <col min="494" max="494" width="9.28515625" style="53"/>
    <col min="495" max="495" width="10.7109375" style="53" bestFit="1" customWidth="1"/>
    <col min="496" max="496" width="9.28515625" style="53"/>
    <col min="497" max="497" width="7.5703125" style="53" customWidth="1"/>
    <col min="498" max="500" width="9.28515625" style="53"/>
    <col min="501" max="501" width="13" style="53" customWidth="1"/>
    <col min="502" max="502" width="13.42578125" style="53" customWidth="1"/>
    <col min="503" max="506" width="9.28515625" style="53"/>
    <col min="507" max="507" width="10" style="53" customWidth="1"/>
    <col min="508" max="737" width="9.28515625" style="53"/>
    <col min="738" max="738" width="10.28515625" style="53" customWidth="1"/>
    <col min="739" max="739" width="12.7109375" style="53" customWidth="1"/>
    <col min="740" max="740" width="9" style="53" customWidth="1"/>
    <col min="741" max="741" width="10.28515625" style="53" customWidth="1"/>
    <col min="742" max="742" width="7" style="53" customWidth="1"/>
    <col min="743" max="743" width="4.5703125" style="53" customWidth="1"/>
    <col min="744" max="745" width="6.7109375" style="53" customWidth="1"/>
    <col min="746" max="746" width="7.5703125" style="53" customWidth="1"/>
    <col min="747" max="747" width="6.42578125" style="53" customWidth="1"/>
    <col min="748" max="748" width="7" style="53" customWidth="1"/>
    <col min="749" max="749" width="7.28515625" style="53" customWidth="1"/>
    <col min="750" max="750" width="9.28515625" style="53"/>
    <col min="751" max="751" width="10.7109375" style="53" bestFit="1" customWidth="1"/>
    <col min="752" max="752" width="9.28515625" style="53"/>
    <col min="753" max="753" width="7.5703125" style="53" customWidth="1"/>
    <col min="754" max="756" width="9.28515625" style="53"/>
    <col min="757" max="757" width="13" style="53" customWidth="1"/>
    <col min="758" max="758" width="13.42578125" style="53" customWidth="1"/>
    <col min="759" max="762" width="9.28515625" style="53"/>
    <col min="763" max="763" width="10" style="53" customWidth="1"/>
    <col min="764" max="993" width="9.28515625" style="53"/>
    <col min="994" max="994" width="10.28515625" style="53" customWidth="1"/>
    <col min="995" max="995" width="12.7109375" style="53" customWidth="1"/>
    <col min="996" max="996" width="9" style="53" customWidth="1"/>
    <col min="997" max="997" width="10.28515625" style="53" customWidth="1"/>
    <col min="998" max="998" width="7" style="53" customWidth="1"/>
    <col min="999" max="999" width="4.5703125" style="53" customWidth="1"/>
    <col min="1000" max="1001" width="6.7109375" style="53" customWidth="1"/>
    <col min="1002" max="1002" width="7.5703125" style="53" customWidth="1"/>
    <col min="1003" max="1003" width="6.42578125" style="53" customWidth="1"/>
    <col min="1004" max="1004" width="7" style="53" customWidth="1"/>
    <col min="1005" max="1005" width="7.28515625" style="53" customWidth="1"/>
    <col min="1006" max="1006" width="9.28515625" style="53"/>
    <col min="1007" max="1007" width="10.7109375" style="53" bestFit="1" customWidth="1"/>
    <col min="1008" max="1008" width="9.28515625" style="53"/>
    <col min="1009" max="1009" width="7.5703125" style="53" customWidth="1"/>
    <col min="1010" max="1012" width="9.28515625" style="53"/>
    <col min="1013" max="1013" width="13" style="53" customWidth="1"/>
    <col min="1014" max="1014" width="13.42578125" style="53" customWidth="1"/>
    <col min="1015" max="1018" width="9.28515625" style="53"/>
    <col min="1019" max="1019" width="10" style="53" customWidth="1"/>
    <col min="1020" max="1249" width="9.28515625" style="53"/>
    <col min="1250" max="1250" width="10.28515625" style="53" customWidth="1"/>
    <col min="1251" max="1251" width="12.7109375" style="53" customWidth="1"/>
    <col min="1252" max="1252" width="9" style="53" customWidth="1"/>
    <col min="1253" max="1253" width="10.28515625" style="53" customWidth="1"/>
    <col min="1254" max="1254" width="7" style="53" customWidth="1"/>
    <col min="1255" max="1255" width="4.5703125" style="53" customWidth="1"/>
    <col min="1256" max="1257" width="6.7109375" style="53" customWidth="1"/>
    <col min="1258" max="1258" width="7.5703125" style="53" customWidth="1"/>
    <col min="1259" max="1259" width="6.42578125" style="53" customWidth="1"/>
    <col min="1260" max="1260" width="7" style="53" customWidth="1"/>
    <col min="1261" max="1261" width="7.28515625" style="53" customWidth="1"/>
    <col min="1262" max="1262" width="9.28515625" style="53"/>
    <col min="1263" max="1263" width="10.7109375" style="53" bestFit="1" customWidth="1"/>
    <col min="1264" max="1264" width="9.28515625" style="53"/>
    <col min="1265" max="1265" width="7.5703125" style="53" customWidth="1"/>
    <col min="1266" max="1268" width="9.28515625" style="53"/>
    <col min="1269" max="1269" width="13" style="53" customWidth="1"/>
    <col min="1270" max="1270" width="13.42578125" style="53" customWidth="1"/>
    <col min="1271" max="1274" width="9.28515625" style="53"/>
    <col min="1275" max="1275" width="10" style="53" customWidth="1"/>
    <col min="1276" max="1505" width="9.28515625" style="53"/>
    <col min="1506" max="1506" width="10.28515625" style="53" customWidth="1"/>
    <col min="1507" max="1507" width="12.7109375" style="53" customWidth="1"/>
    <col min="1508" max="1508" width="9" style="53" customWidth="1"/>
    <col min="1509" max="1509" width="10.28515625" style="53" customWidth="1"/>
    <col min="1510" max="1510" width="7" style="53" customWidth="1"/>
    <col min="1511" max="1511" width="4.5703125" style="53" customWidth="1"/>
    <col min="1512" max="1513" width="6.7109375" style="53" customWidth="1"/>
    <col min="1514" max="1514" width="7.5703125" style="53" customWidth="1"/>
    <col min="1515" max="1515" width="6.42578125" style="53" customWidth="1"/>
    <col min="1516" max="1516" width="7" style="53" customWidth="1"/>
    <col min="1517" max="1517" width="7.28515625" style="53" customWidth="1"/>
    <col min="1518" max="1518" width="9.28515625" style="53"/>
    <col min="1519" max="1519" width="10.7109375" style="53" bestFit="1" customWidth="1"/>
    <col min="1520" max="1520" width="9.28515625" style="53"/>
    <col min="1521" max="1521" width="7.5703125" style="53" customWidth="1"/>
    <col min="1522" max="1524" width="9.28515625" style="53"/>
    <col min="1525" max="1525" width="13" style="53" customWidth="1"/>
    <col min="1526" max="1526" width="13.42578125" style="53" customWidth="1"/>
    <col min="1527" max="1530" width="9.28515625" style="53"/>
    <col min="1531" max="1531" width="10" style="53" customWidth="1"/>
    <col min="1532" max="1761" width="9.28515625" style="53"/>
    <col min="1762" max="1762" width="10.28515625" style="53" customWidth="1"/>
    <col min="1763" max="1763" width="12.7109375" style="53" customWidth="1"/>
    <col min="1764" max="1764" width="9" style="53" customWidth="1"/>
    <col min="1765" max="1765" width="10.28515625" style="53" customWidth="1"/>
    <col min="1766" max="1766" width="7" style="53" customWidth="1"/>
    <col min="1767" max="1767" width="4.5703125" style="53" customWidth="1"/>
    <col min="1768" max="1769" width="6.7109375" style="53" customWidth="1"/>
    <col min="1770" max="1770" width="7.5703125" style="53" customWidth="1"/>
    <col min="1771" max="1771" width="6.42578125" style="53" customWidth="1"/>
    <col min="1772" max="1772" width="7" style="53" customWidth="1"/>
    <col min="1773" max="1773" width="7.28515625" style="53" customWidth="1"/>
    <col min="1774" max="1774" width="9.28515625" style="53"/>
    <col min="1775" max="1775" width="10.7109375" style="53" bestFit="1" customWidth="1"/>
    <col min="1776" max="1776" width="9.28515625" style="53"/>
    <col min="1777" max="1777" width="7.5703125" style="53" customWidth="1"/>
    <col min="1778" max="1780" width="9.28515625" style="53"/>
    <col min="1781" max="1781" width="13" style="53" customWidth="1"/>
    <col min="1782" max="1782" width="13.42578125" style="53" customWidth="1"/>
    <col min="1783" max="1786" width="9.28515625" style="53"/>
    <col min="1787" max="1787" width="10" style="53" customWidth="1"/>
    <col min="1788" max="2017" width="9.28515625" style="53"/>
    <col min="2018" max="2018" width="10.28515625" style="53" customWidth="1"/>
    <col min="2019" max="2019" width="12.7109375" style="53" customWidth="1"/>
    <col min="2020" max="2020" width="9" style="53" customWidth="1"/>
    <col min="2021" max="2021" width="10.28515625" style="53" customWidth="1"/>
    <col min="2022" max="2022" width="7" style="53" customWidth="1"/>
    <col min="2023" max="2023" width="4.5703125" style="53" customWidth="1"/>
    <col min="2024" max="2025" width="6.7109375" style="53" customWidth="1"/>
    <col min="2026" max="2026" width="7.5703125" style="53" customWidth="1"/>
    <col min="2027" max="2027" width="6.42578125" style="53" customWidth="1"/>
    <col min="2028" max="2028" width="7" style="53" customWidth="1"/>
    <col min="2029" max="2029" width="7.28515625" style="53" customWidth="1"/>
    <col min="2030" max="2030" width="9.28515625" style="53"/>
    <col min="2031" max="2031" width="10.7109375" style="53" bestFit="1" customWidth="1"/>
    <col min="2032" max="2032" width="9.28515625" style="53"/>
    <col min="2033" max="2033" width="7.5703125" style="53" customWidth="1"/>
    <col min="2034" max="2036" width="9.28515625" style="53"/>
    <col min="2037" max="2037" width="13" style="53" customWidth="1"/>
    <col min="2038" max="2038" width="13.42578125" style="53" customWidth="1"/>
    <col min="2039" max="2042" width="9.28515625" style="53"/>
    <col min="2043" max="2043" width="10" style="53" customWidth="1"/>
    <col min="2044" max="2273" width="9.28515625" style="53"/>
    <col min="2274" max="2274" width="10.28515625" style="53" customWidth="1"/>
    <col min="2275" max="2275" width="12.7109375" style="53" customWidth="1"/>
    <col min="2276" max="2276" width="9" style="53" customWidth="1"/>
    <col min="2277" max="2277" width="10.28515625" style="53" customWidth="1"/>
    <col min="2278" max="2278" width="7" style="53" customWidth="1"/>
    <col min="2279" max="2279" width="4.5703125" style="53" customWidth="1"/>
    <col min="2280" max="2281" width="6.7109375" style="53" customWidth="1"/>
    <col min="2282" max="2282" width="7.5703125" style="53" customWidth="1"/>
    <col min="2283" max="2283" width="6.42578125" style="53" customWidth="1"/>
    <col min="2284" max="2284" width="7" style="53" customWidth="1"/>
    <col min="2285" max="2285" width="7.28515625" style="53" customWidth="1"/>
    <col min="2286" max="2286" width="9.28515625" style="53"/>
    <col min="2287" max="2287" width="10.7109375" style="53" bestFit="1" customWidth="1"/>
    <col min="2288" max="2288" width="9.28515625" style="53"/>
    <col min="2289" max="2289" width="7.5703125" style="53" customWidth="1"/>
    <col min="2290" max="2292" width="9.28515625" style="53"/>
    <col min="2293" max="2293" width="13" style="53" customWidth="1"/>
    <col min="2294" max="2294" width="13.42578125" style="53" customWidth="1"/>
    <col min="2295" max="2298" width="9.28515625" style="53"/>
    <col min="2299" max="2299" width="10" style="53" customWidth="1"/>
    <col min="2300" max="2529" width="9.28515625" style="53"/>
    <col min="2530" max="2530" width="10.28515625" style="53" customWidth="1"/>
    <col min="2531" max="2531" width="12.7109375" style="53" customWidth="1"/>
    <col min="2532" max="2532" width="9" style="53" customWidth="1"/>
    <col min="2533" max="2533" width="10.28515625" style="53" customWidth="1"/>
    <col min="2534" max="2534" width="7" style="53" customWidth="1"/>
    <col min="2535" max="2535" width="4.5703125" style="53" customWidth="1"/>
    <col min="2536" max="2537" width="6.7109375" style="53" customWidth="1"/>
    <col min="2538" max="2538" width="7.5703125" style="53" customWidth="1"/>
    <col min="2539" max="2539" width="6.42578125" style="53" customWidth="1"/>
    <col min="2540" max="2540" width="7" style="53" customWidth="1"/>
    <col min="2541" max="2541" width="7.28515625" style="53" customWidth="1"/>
    <col min="2542" max="2542" width="9.28515625" style="53"/>
    <col min="2543" max="2543" width="10.7109375" style="53" bestFit="1" customWidth="1"/>
    <col min="2544" max="2544" width="9.28515625" style="53"/>
    <col min="2545" max="2545" width="7.5703125" style="53" customWidth="1"/>
    <col min="2546" max="2548" width="9.28515625" style="53"/>
    <col min="2549" max="2549" width="13" style="53" customWidth="1"/>
    <col min="2550" max="2550" width="13.42578125" style="53" customWidth="1"/>
    <col min="2551" max="2554" width="9.28515625" style="53"/>
    <col min="2555" max="2555" width="10" style="53" customWidth="1"/>
    <col min="2556" max="2785" width="9.28515625" style="53"/>
    <col min="2786" max="2786" width="10.28515625" style="53" customWidth="1"/>
    <col min="2787" max="2787" width="12.7109375" style="53" customWidth="1"/>
    <col min="2788" max="2788" width="9" style="53" customWidth="1"/>
    <col min="2789" max="2789" width="10.28515625" style="53" customWidth="1"/>
    <col min="2790" max="2790" width="7" style="53" customWidth="1"/>
    <col min="2791" max="2791" width="4.5703125" style="53" customWidth="1"/>
    <col min="2792" max="2793" width="6.7109375" style="53" customWidth="1"/>
    <col min="2794" max="2794" width="7.5703125" style="53" customWidth="1"/>
    <col min="2795" max="2795" width="6.42578125" style="53" customWidth="1"/>
    <col min="2796" max="2796" width="7" style="53" customWidth="1"/>
    <col min="2797" max="2797" width="7.28515625" style="53" customWidth="1"/>
    <col min="2798" max="2798" width="9.28515625" style="53"/>
    <col min="2799" max="2799" width="10.7109375" style="53" bestFit="1" customWidth="1"/>
    <col min="2800" max="2800" width="9.28515625" style="53"/>
    <col min="2801" max="2801" width="7.5703125" style="53" customWidth="1"/>
    <col min="2802" max="2804" width="9.28515625" style="53"/>
    <col min="2805" max="2805" width="13" style="53" customWidth="1"/>
    <col min="2806" max="2806" width="13.42578125" style="53" customWidth="1"/>
    <col min="2807" max="2810" width="9.28515625" style="53"/>
    <col min="2811" max="2811" width="10" style="53" customWidth="1"/>
    <col min="2812" max="3041" width="9.28515625" style="53"/>
    <col min="3042" max="3042" width="10.28515625" style="53" customWidth="1"/>
    <col min="3043" max="3043" width="12.7109375" style="53" customWidth="1"/>
    <col min="3044" max="3044" width="9" style="53" customWidth="1"/>
    <col min="3045" max="3045" width="10.28515625" style="53" customWidth="1"/>
    <col min="3046" max="3046" width="7" style="53" customWidth="1"/>
    <col min="3047" max="3047" width="4.5703125" style="53" customWidth="1"/>
    <col min="3048" max="3049" width="6.7109375" style="53" customWidth="1"/>
    <col min="3050" max="3050" width="7.5703125" style="53" customWidth="1"/>
    <col min="3051" max="3051" width="6.42578125" style="53" customWidth="1"/>
    <col min="3052" max="3052" width="7" style="53" customWidth="1"/>
    <col min="3053" max="3053" width="7.28515625" style="53" customWidth="1"/>
    <col min="3054" max="3054" width="9.28515625" style="53"/>
    <col min="3055" max="3055" width="10.7109375" style="53" bestFit="1" customWidth="1"/>
    <col min="3056" max="3056" width="9.28515625" style="53"/>
    <col min="3057" max="3057" width="7.5703125" style="53" customWidth="1"/>
    <col min="3058" max="3060" width="9.28515625" style="53"/>
    <col min="3061" max="3061" width="13" style="53" customWidth="1"/>
    <col min="3062" max="3062" width="13.42578125" style="53" customWidth="1"/>
    <col min="3063" max="3066" width="9.28515625" style="53"/>
    <col min="3067" max="3067" width="10" style="53" customWidth="1"/>
    <col min="3068" max="3297" width="9.28515625" style="53"/>
    <col min="3298" max="3298" width="10.28515625" style="53" customWidth="1"/>
    <col min="3299" max="3299" width="12.7109375" style="53" customWidth="1"/>
    <col min="3300" max="3300" width="9" style="53" customWidth="1"/>
    <col min="3301" max="3301" width="10.28515625" style="53" customWidth="1"/>
    <col min="3302" max="3302" width="7" style="53" customWidth="1"/>
    <col min="3303" max="3303" width="4.5703125" style="53" customWidth="1"/>
    <col min="3304" max="3305" width="6.7109375" style="53" customWidth="1"/>
    <col min="3306" max="3306" width="7.5703125" style="53" customWidth="1"/>
    <col min="3307" max="3307" width="6.42578125" style="53" customWidth="1"/>
    <col min="3308" max="3308" width="7" style="53" customWidth="1"/>
    <col min="3309" max="3309" width="7.28515625" style="53" customWidth="1"/>
    <col min="3310" max="3310" width="9.28515625" style="53"/>
    <col min="3311" max="3311" width="10.7109375" style="53" bestFit="1" customWidth="1"/>
    <col min="3312" max="3312" width="9.28515625" style="53"/>
    <col min="3313" max="3313" width="7.5703125" style="53" customWidth="1"/>
    <col min="3314" max="3316" width="9.28515625" style="53"/>
    <col min="3317" max="3317" width="13" style="53" customWidth="1"/>
    <col min="3318" max="3318" width="13.42578125" style="53" customWidth="1"/>
    <col min="3319" max="3322" width="9.28515625" style="53"/>
    <col min="3323" max="3323" width="10" style="53" customWidth="1"/>
    <col min="3324" max="3553" width="9.28515625" style="53"/>
    <col min="3554" max="3554" width="10.28515625" style="53" customWidth="1"/>
    <col min="3555" max="3555" width="12.7109375" style="53" customWidth="1"/>
    <col min="3556" max="3556" width="9" style="53" customWidth="1"/>
    <col min="3557" max="3557" width="10.28515625" style="53" customWidth="1"/>
    <col min="3558" max="3558" width="7" style="53" customWidth="1"/>
    <col min="3559" max="3559" width="4.5703125" style="53" customWidth="1"/>
    <col min="3560" max="3561" width="6.7109375" style="53" customWidth="1"/>
    <col min="3562" max="3562" width="7.5703125" style="53" customWidth="1"/>
    <col min="3563" max="3563" width="6.42578125" style="53" customWidth="1"/>
    <col min="3564" max="3564" width="7" style="53" customWidth="1"/>
    <col min="3565" max="3565" width="7.28515625" style="53" customWidth="1"/>
    <col min="3566" max="3566" width="9.28515625" style="53"/>
    <col min="3567" max="3567" width="10.7109375" style="53" bestFit="1" customWidth="1"/>
    <col min="3568" max="3568" width="9.28515625" style="53"/>
    <col min="3569" max="3569" width="7.5703125" style="53" customWidth="1"/>
    <col min="3570" max="3572" width="9.28515625" style="53"/>
    <col min="3573" max="3573" width="13" style="53" customWidth="1"/>
    <col min="3574" max="3574" width="13.42578125" style="53" customWidth="1"/>
    <col min="3575" max="3578" width="9.28515625" style="53"/>
    <col min="3579" max="3579" width="10" style="53" customWidth="1"/>
    <col min="3580" max="3809" width="9.28515625" style="53"/>
    <col min="3810" max="3810" width="10.28515625" style="53" customWidth="1"/>
    <col min="3811" max="3811" width="12.7109375" style="53" customWidth="1"/>
    <col min="3812" max="3812" width="9" style="53" customWidth="1"/>
    <col min="3813" max="3813" width="10.28515625" style="53" customWidth="1"/>
    <col min="3814" max="3814" width="7" style="53" customWidth="1"/>
    <col min="3815" max="3815" width="4.5703125" style="53" customWidth="1"/>
    <col min="3816" max="3817" width="6.7109375" style="53" customWidth="1"/>
    <col min="3818" max="3818" width="7.5703125" style="53" customWidth="1"/>
    <col min="3819" max="3819" width="6.42578125" style="53" customWidth="1"/>
    <col min="3820" max="3820" width="7" style="53" customWidth="1"/>
    <col min="3821" max="3821" width="7.28515625" style="53" customWidth="1"/>
    <col min="3822" max="3822" width="9.28515625" style="53"/>
    <col min="3823" max="3823" width="10.7109375" style="53" bestFit="1" customWidth="1"/>
    <col min="3824" max="3824" width="9.28515625" style="53"/>
    <col min="3825" max="3825" width="7.5703125" style="53" customWidth="1"/>
    <col min="3826" max="3828" width="9.28515625" style="53"/>
    <col min="3829" max="3829" width="13" style="53" customWidth="1"/>
    <col min="3830" max="3830" width="13.42578125" style="53" customWidth="1"/>
    <col min="3831" max="3834" width="9.28515625" style="53"/>
    <col min="3835" max="3835" width="10" style="53" customWidth="1"/>
    <col min="3836" max="4065" width="9.28515625" style="53"/>
    <col min="4066" max="4066" width="10.28515625" style="53" customWidth="1"/>
    <col min="4067" max="4067" width="12.7109375" style="53" customWidth="1"/>
    <col min="4068" max="4068" width="9" style="53" customWidth="1"/>
    <col min="4069" max="4069" width="10.28515625" style="53" customWidth="1"/>
    <col min="4070" max="4070" width="7" style="53" customWidth="1"/>
    <col min="4071" max="4071" width="4.5703125" style="53" customWidth="1"/>
    <col min="4072" max="4073" width="6.7109375" style="53" customWidth="1"/>
    <col min="4074" max="4074" width="7.5703125" style="53" customWidth="1"/>
    <col min="4075" max="4075" width="6.42578125" style="53" customWidth="1"/>
    <col min="4076" max="4076" width="7" style="53" customWidth="1"/>
    <col min="4077" max="4077" width="7.28515625" style="53" customWidth="1"/>
    <col min="4078" max="4078" width="9.28515625" style="53"/>
    <col min="4079" max="4079" width="10.7109375" style="53" bestFit="1" customWidth="1"/>
    <col min="4080" max="4080" width="9.28515625" style="53"/>
    <col min="4081" max="4081" width="7.5703125" style="53" customWidth="1"/>
    <col min="4082" max="4084" width="9.28515625" style="53"/>
    <col min="4085" max="4085" width="13" style="53" customWidth="1"/>
    <col min="4086" max="4086" width="13.42578125" style="53" customWidth="1"/>
    <col min="4087" max="4090" width="9.28515625" style="53"/>
    <col min="4091" max="4091" width="10" style="53" customWidth="1"/>
    <col min="4092" max="4321" width="9.28515625" style="53"/>
    <col min="4322" max="4322" width="10.28515625" style="53" customWidth="1"/>
    <col min="4323" max="4323" width="12.7109375" style="53" customWidth="1"/>
    <col min="4324" max="4324" width="9" style="53" customWidth="1"/>
    <col min="4325" max="4325" width="10.28515625" style="53" customWidth="1"/>
    <col min="4326" max="4326" width="7" style="53" customWidth="1"/>
    <col min="4327" max="4327" width="4.5703125" style="53" customWidth="1"/>
    <col min="4328" max="4329" width="6.7109375" style="53" customWidth="1"/>
    <col min="4330" max="4330" width="7.5703125" style="53" customWidth="1"/>
    <col min="4331" max="4331" width="6.42578125" style="53" customWidth="1"/>
    <col min="4332" max="4332" width="7" style="53" customWidth="1"/>
    <col min="4333" max="4333" width="7.28515625" style="53" customWidth="1"/>
    <col min="4334" max="4334" width="9.28515625" style="53"/>
    <col min="4335" max="4335" width="10.7109375" style="53" bestFit="1" customWidth="1"/>
    <col min="4336" max="4336" width="9.28515625" style="53"/>
    <col min="4337" max="4337" width="7.5703125" style="53" customWidth="1"/>
    <col min="4338" max="4340" width="9.28515625" style="53"/>
    <col min="4341" max="4341" width="13" style="53" customWidth="1"/>
    <col min="4342" max="4342" width="13.42578125" style="53" customWidth="1"/>
    <col min="4343" max="4346" width="9.28515625" style="53"/>
    <col min="4347" max="4347" width="10" style="53" customWidth="1"/>
    <col min="4348" max="4577" width="9.28515625" style="53"/>
    <col min="4578" max="4578" width="10.28515625" style="53" customWidth="1"/>
    <col min="4579" max="4579" width="12.7109375" style="53" customWidth="1"/>
    <col min="4580" max="4580" width="9" style="53" customWidth="1"/>
    <col min="4581" max="4581" width="10.28515625" style="53" customWidth="1"/>
    <col min="4582" max="4582" width="7" style="53" customWidth="1"/>
    <col min="4583" max="4583" width="4.5703125" style="53" customWidth="1"/>
    <col min="4584" max="4585" width="6.7109375" style="53" customWidth="1"/>
    <col min="4586" max="4586" width="7.5703125" style="53" customWidth="1"/>
    <col min="4587" max="4587" width="6.42578125" style="53" customWidth="1"/>
    <col min="4588" max="4588" width="7" style="53" customWidth="1"/>
    <col min="4589" max="4589" width="7.28515625" style="53" customWidth="1"/>
    <col min="4590" max="4590" width="9.28515625" style="53"/>
    <col min="4591" max="4591" width="10.7109375" style="53" bestFit="1" customWidth="1"/>
    <col min="4592" max="4592" width="9.28515625" style="53"/>
    <col min="4593" max="4593" width="7.5703125" style="53" customWidth="1"/>
    <col min="4594" max="4596" width="9.28515625" style="53"/>
    <col min="4597" max="4597" width="13" style="53" customWidth="1"/>
    <col min="4598" max="4598" width="13.42578125" style="53" customWidth="1"/>
    <col min="4599" max="4602" width="9.28515625" style="53"/>
    <col min="4603" max="4603" width="10" style="53" customWidth="1"/>
    <col min="4604" max="4833" width="9.28515625" style="53"/>
    <col min="4834" max="4834" width="10.28515625" style="53" customWidth="1"/>
    <col min="4835" max="4835" width="12.7109375" style="53" customWidth="1"/>
    <col min="4836" max="4836" width="9" style="53" customWidth="1"/>
    <col min="4837" max="4837" width="10.28515625" style="53" customWidth="1"/>
    <col min="4838" max="4838" width="7" style="53" customWidth="1"/>
    <col min="4839" max="4839" width="4.5703125" style="53" customWidth="1"/>
    <col min="4840" max="4841" width="6.7109375" style="53" customWidth="1"/>
    <col min="4842" max="4842" width="7.5703125" style="53" customWidth="1"/>
    <col min="4843" max="4843" width="6.42578125" style="53" customWidth="1"/>
    <col min="4844" max="4844" width="7" style="53" customWidth="1"/>
    <col min="4845" max="4845" width="7.28515625" style="53" customWidth="1"/>
    <col min="4846" max="4846" width="9.28515625" style="53"/>
    <col min="4847" max="4847" width="10.7109375" style="53" bestFit="1" customWidth="1"/>
    <col min="4848" max="4848" width="9.28515625" style="53"/>
    <col min="4849" max="4849" width="7.5703125" style="53" customWidth="1"/>
    <col min="4850" max="4852" width="9.28515625" style="53"/>
    <col min="4853" max="4853" width="13" style="53" customWidth="1"/>
    <col min="4854" max="4854" width="13.42578125" style="53" customWidth="1"/>
    <col min="4855" max="4858" width="9.28515625" style="53"/>
    <col min="4859" max="4859" width="10" style="53" customWidth="1"/>
    <col min="4860" max="5089" width="9.28515625" style="53"/>
    <col min="5090" max="5090" width="10.28515625" style="53" customWidth="1"/>
    <col min="5091" max="5091" width="12.7109375" style="53" customWidth="1"/>
    <col min="5092" max="5092" width="9" style="53" customWidth="1"/>
    <col min="5093" max="5093" width="10.28515625" style="53" customWidth="1"/>
    <col min="5094" max="5094" width="7" style="53" customWidth="1"/>
    <col min="5095" max="5095" width="4.5703125" style="53" customWidth="1"/>
    <col min="5096" max="5097" width="6.7109375" style="53" customWidth="1"/>
    <col min="5098" max="5098" width="7.5703125" style="53" customWidth="1"/>
    <col min="5099" max="5099" width="6.42578125" style="53" customWidth="1"/>
    <col min="5100" max="5100" width="7" style="53" customWidth="1"/>
    <col min="5101" max="5101" width="7.28515625" style="53" customWidth="1"/>
    <col min="5102" max="5102" width="9.28515625" style="53"/>
    <col min="5103" max="5103" width="10.7109375" style="53" bestFit="1" customWidth="1"/>
    <col min="5104" max="5104" width="9.28515625" style="53"/>
    <col min="5105" max="5105" width="7.5703125" style="53" customWidth="1"/>
    <col min="5106" max="5108" width="9.28515625" style="53"/>
    <col min="5109" max="5109" width="13" style="53" customWidth="1"/>
    <col min="5110" max="5110" width="13.42578125" style="53" customWidth="1"/>
    <col min="5111" max="5114" width="9.28515625" style="53"/>
    <col min="5115" max="5115" width="10" style="53" customWidth="1"/>
    <col min="5116" max="5345" width="9.28515625" style="53"/>
    <col min="5346" max="5346" width="10.28515625" style="53" customWidth="1"/>
    <col min="5347" max="5347" width="12.7109375" style="53" customWidth="1"/>
    <col min="5348" max="5348" width="9" style="53" customWidth="1"/>
    <col min="5349" max="5349" width="10.28515625" style="53" customWidth="1"/>
    <col min="5350" max="5350" width="7" style="53" customWidth="1"/>
    <col min="5351" max="5351" width="4.5703125" style="53" customWidth="1"/>
    <col min="5352" max="5353" width="6.7109375" style="53" customWidth="1"/>
    <col min="5354" max="5354" width="7.5703125" style="53" customWidth="1"/>
    <col min="5355" max="5355" width="6.42578125" style="53" customWidth="1"/>
    <col min="5356" max="5356" width="7" style="53" customWidth="1"/>
    <col min="5357" max="5357" width="7.28515625" style="53" customWidth="1"/>
    <col min="5358" max="5358" width="9.28515625" style="53"/>
    <col min="5359" max="5359" width="10.7109375" style="53" bestFit="1" customWidth="1"/>
    <col min="5360" max="5360" width="9.28515625" style="53"/>
    <col min="5361" max="5361" width="7.5703125" style="53" customWidth="1"/>
    <col min="5362" max="5364" width="9.28515625" style="53"/>
    <col min="5365" max="5365" width="13" style="53" customWidth="1"/>
    <col min="5366" max="5366" width="13.42578125" style="53" customWidth="1"/>
    <col min="5367" max="5370" width="9.28515625" style="53"/>
    <col min="5371" max="5371" width="10" style="53" customWidth="1"/>
    <col min="5372" max="5601" width="9.28515625" style="53"/>
    <col min="5602" max="5602" width="10.28515625" style="53" customWidth="1"/>
    <col min="5603" max="5603" width="12.7109375" style="53" customWidth="1"/>
    <col min="5604" max="5604" width="9" style="53" customWidth="1"/>
    <col min="5605" max="5605" width="10.28515625" style="53" customWidth="1"/>
    <col min="5606" max="5606" width="7" style="53" customWidth="1"/>
    <col min="5607" max="5607" width="4.5703125" style="53" customWidth="1"/>
    <col min="5608" max="5609" width="6.7109375" style="53" customWidth="1"/>
    <col min="5610" max="5610" width="7.5703125" style="53" customWidth="1"/>
    <col min="5611" max="5611" width="6.42578125" style="53" customWidth="1"/>
    <col min="5612" max="5612" width="7" style="53" customWidth="1"/>
    <col min="5613" max="5613" width="7.28515625" style="53" customWidth="1"/>
    <col min="5614" max="5614" width="9.28515625" style="53"/>
    <col min="5615" max="5615" width="10.7109375" style="53" bestFit="1" customWidth="1"/>
    <col min="5616" max="5616" width="9.28515625" style="53"/>
    <col min="5617" max="5617" width="7.5703125" style="53" customWidth="1"/>
    <col min="5618" max="5620" width="9.28515625" style="53"/>
    <col min="5621" max="5621" width="13" style="53" customWidth="1"/>
    <col min="5622" max="5622" width="13.42578125" style="53" customWidth="1"/>
    <col min="5623" max="5626" width="9.28515625" style="53"/>
    <col min="5627" max="5627" width="10" style="53" customWidth="1"/>
    <col min="5628" max="5857" width="9.28515625" style="53"/>
    <col min="5858" max="5858" width="10.28515625" style="53" customWidth="1"/>
    <col min="5859" max="5859" width="12.7109375" style="53" customWidth="1"/>
    <col min="5860" max="5860" width="9" style="53" customWidth="1"/>
    <col min="5861" max="5861" width="10.28515625" style="53" customWidth="1"/>
    <col min="5862" max="5862" width="7" style="53" customWidth="1"/>
    <col min="5863" max="5863" width="4.5703125" style="53" customWidth="1"/>
    <col min="5864" max="5865" width="6.7109375" style="53" customWidth="1"/>
    <col min="5866" max="5866" width="7.5703125" style="53" customWidth="1"/>
    <col min="5867" max="5867" width="6.42578125" style="53" customWidth="1"/>
    <col min="5868" max="5868" width="7" style="53" customWidth="1"/>
    <col min="5869" max="5869" width="7.28515625" style="53" customWidth="1"/>
    <col min="5870" max="5870" width="9.28515625" style="53"/>
    <col min="5871" max="5871" width="10.7109375" style="53" bestFit="1" customWidth="1"/>
    <col min="5872" max="5872" width="9.28515625" style="53"/>
    <col min="5873" max="5873" width="7.5703125" style="53" customWidth="1"/>
    <col min="5874" max="5876" width="9.28515625" style="53"/>
    <col min="5877" max="5877" width="13" style="53" customWidth="1"/>
    <col min="5878" max="5878" width="13.42578125" style="53" customWidth="1"/>
    <col min="5879" max="5882" width="9.28515625" style="53"/>
    <col min="5883" max="5883" width="10" style="53" customWidth="1"/>
    <col min="5884" max="6113" width="9.28515625" style="53"/>
    <col min="6114" max="6114" width="10.28515625" style="53" customWidth="1"/>
    <col min="6115" max="6115" width="12.7109375" style="53" customWidth="1"/>
    <col min="6116" max="6116" width="9" style="53" customWidth="1"/>
    <col min="6117" max="6117" width="10.28515625" style="53" customWidth="1"/>
    <col min="6118" max="6118" width="7" style="53" customWidth="1"/>
    <col min="6119" max="6119" width="4.5703125" style="53" customWidth="1"/>
    <col min="6120" max="6121" width="6.7109375" style="53" customWidth="1"/>
    <col min="6122" max="6122" width="7.5703125" style="53" customWidth="1"/>
    <col min="6123" max="6123" width="6.42578125" style="53" customWidth="1"/>
    <col min="6124" max="6124" width="7" style="53" customWidth="1"/>
    <col min="6125" max="6125" width="7.28515625" style="53" customWidth="1"/>
    <col min="6126" max="6126" width="9.28515625" style="53"/>
    <col min="6127" max="6127" width="10.7109375" style="53" bestFit="1" customWidth="1"/>
    <col min="6128" max="6128" width="9.28515625" style="53"/>
    <col min="6129" max="6129" width="7.5703125" style="53" customWidth="1"/>
    <col min="6130" max="6132" width="9.28515625" style="53"/>
    <col min="6133" max="6133" width="13" style="53" customWidth="1"/>
    <col min="6134" max="6134" width="13.42578125" style="53" customWidth="1"/>
    <col min="6135" max="6138" width="9.28515625" style="53"/>
    <col min="6139" max="6139" width="10" style="53" customWidth="1"/>
    <col min="6140" max="6369" width="9.28515625" style="53"/>
    <col min="6370" max="6370" width="10.28515625" style="53" customWidth="1"/>
    <col min="6371" max="6371" width="12.7109375" style="53" customWidth="1"/>
    <col min="6372" max="6372" width="9" style="53" customWidth="1"/>
    <col min="6373" max="6373" width="10.28515625" style="53" customWidth="1"/>
    <col min="6374" max="6374" width="7" style="53" customWidth="1"/>
    <col min="6375" max="6375" width="4.5703125" style="53" customWidth="1"/>
    <col min="6376" max="6377" width="6.7109375" style="53" customWidth="1"/>
    <col min="6378" max="6378" width="7.5703125" style="53" customWidth="1"/>
    <col min="6379" max="6379" width="6.42578125" style="53" customWidth="1"/>
    <col min="6380" max="6380" width="7" style="53" customWidth="1"/>
    <col min="6381" max="6381" width="7.28515625" style="53" customWidth="1"/>
    <col min="6382" max="6382" width="9.28515625" style="53"/>
    <col min="6383" max="6383" width="10.7109375" style="53" bestFit="1" customWidth="1"/>
    <col min="6384" max="6384" width="9.28515625" style="53"/>
    <col min="6385" max="6385" width="7.5703125" style="53" customWidth="1"/>
    <col min="6386" max="6388" width="9.28515625" style="53"/>
    <col min="6389" max="6389" width="13" style="53" customWidth="1"/>
    <col min="6390" max="6390" width="13.42578125" style="53" customWidth="1"/>
    <col min="6391" max="6394" width="9.28515625" style="53"/>
    <col min="6395" max="6395" width="10" style="53" customWidth="1"/>
    <col min="6396" max="6625" width="9.28515625" style="53"/>
    <col min="6626" max="6626" width="10.28515625" style="53" customWidth="1"/>
    <col min="6627" max="6627" width="12.7109375" style="53" customWidth="1"/>
    <col min="6628" max="6628" width="9" style="53" customWidth="1"/>
    <col min="6629" max="6629" width="10.28515625" style="53" customWidth="1"/>
    <col min="6630" max="6630" width="7" style="53" customWidth="1"/>
    <col min="6631" max="6631" width="4.5703125" style="53" customWidth="1"/>
    <col min="6632" max="6633" width="6.7109375" style="53" customWidth="1"/>
    <col min="6634" max="6634" width="7.5703125" style="53" customWidth="1"/>
    <col min="6635" max="6635" width="6.42578125" style="53" customWidth="1"/>
    <col min="6636" max="6636" width="7" style="53" customWidth="1"/>
    <col min="6637" max="6637" width="7.28515625" style="53" customWidth="1"/>
    <col min="6638" max="6638" width="9.28515625" style="53"/>
    <col min="6639" max="6639" width="10.7109375" style="53" bestFit="1" customWidth="1"/>
    <col min="6640" max="6640" width="9.28515625" style="53"/>
    <col min="6641" max="6641" width="7.5703125" style="53" customWidth="1"/>
    <col min="6642" max="6644" width="9.28515625" style="53"/>
    <col min="6645" max="6645" width="13" style="53" customWidth="1"/>
    <col min="6646" max="6646" width="13.42578125" style="53" customWidth="1"/>
    <col min="6647" max="6650" width="9.28515625" style="53"/>
    <col min="6651" max="6651" width="10" style="53" customWidth="1"/>
    <col min="6652" max="6881" width="9.28515625" style="53"/>
    <col min="6882" max="6882" width="10.28515625" style="53" customWidth="1"/>
    <col min="6883" max="6883" width="12.7109375" style="53" customWidth="1"/>
    <col min="6884" max="6884" width="9" style="53" customWidth="1"/>
    <col min="6885" max="6885" width="10.28515625" style="53" customWidth="1"/>
    <col min="6886" max="6886" width="7" style="53" customWidth="1"/>
    <col min="6887" max="6887" width="4.5703125" style="53" customWidth="1"/>
    <col min="6888" max="6889" width="6.7109375" style="53" customWidth="1"/>
    <col min="6890" max="6890" width="7.5703125" style="53" customWidth="1"/>
    <col min="6891" max="6891" width="6.42578125" style="53" customWidth="1"/>
    <col min="6892" max="6892" width="7" style="53" customWidth="1"/>
    <col min="6893" max="6893" width="7.28515625" style="53" customWidth="1"/>
    <col min="6894" max="6894" width="9.28515625" style="53"/>
    <col min="6895" max="6895" width="10.7109375" style="53" bestFit="1" customWidth="1"/>
    <col min="6896" max="6896" width="9.28515625" style="53"/>
    <col min="6897" max="6897" width="7.5703125" style="53" customWidth="1"/>
    <col min="6898" max="6900" width="9.28515625" style="53"/>
    <col min="6901" max="6901" width="13" style="53" customWidth="1"/>
    <col min="6902" max="6902" width="13.42578125" style="53" customWidth="1"/>
    <col min="6903" max="6906" width="9.28515625" style="53"/>
    <col min="6907" max="6907" width="10" style="53" customWidth="1"/>
    <col min="6908" max="7137" width="9.28515625" style="53"/>
    <col min="7138" max="7138" width="10.28515625" style="53" customWidth="1"/>
    <col min="7139" max="7139" width="12.7109375" style="53" customWidth="1"/>
    <col min="7140" max="7140" width="9" style="53" customWidth="1"/>
    <col min="7141" max="7141" width="10.28515625" style="53" customWidth="1"/>
    <col min="7142" max="7142" width="7" style="53" customWidth="1"/>
    <col min="7143" max="7143" width="4.5703125" style="53" customWidth="1"/>
    <col min="7144" max="7145" width="6.7109375" style="53" customWidth="1"/>
    <col min="7146" max="7146" width="7.5703125" style="53" customWidth="1"/>
    <col min="7147" max="7147" width="6.42578125" style="53" customWidth="1"/>
    <col min="7148" max="7148" width="7" style="53" customWidth="1"/>
    <col min="7149" max="7149" width="7.28515625" style="53" customWidth="1"/>
    <col min="7150" max="7150" width="9.28515625" style="53"/>
    <col min="7151" max="7151" width="10.7109375" style="53" bestFit="1" customWidth="1"/>
    <col min="7152" max="7152" width="9.28515625" style="53"/>
    <col min="7153" max="7153" width="7.5703125" style="53" customWidth="1"/>
    <col min="7154" max="7156" width="9.28515625" style="53"/>
    <col min="7157" max="7157" width="13" style="53" customWidth="1"/>
    <col min="7158" max="7158" width="13.42578125" style="53" customWidth="1"/>
    <col min="7159" max="7162" width="9.28515625" style="53"/>
    <col min="7163" max="7163" width="10" style="53" customWidth="1"/>
    <col min="7164" max="7393" width="9.28515625" style="53"/>
    <col min="7394" max="7394" width="10.28515625" style="53" customWidth="1"/>
    <col min="7395" max="7395" width="12.7109375" style="53" customWidth="1"/>
    <col min="7396" max="7396" width="9" style="53" customWidth="1"/>
    <col min="7397" max="7397" width="10.28515625" style="53" customWidth="1"/>
    <col min="7398" max="7398" width="7" style="53" customWidth="1"/>
    <col min="7399" max="7399" width="4.5703125" style="53" customWidth="1"/>
    <col min="7400" max="7401" width="6.7109375" style="53" customWidth="1"/>
    <col min="7402" max="7402" width="7.5703125" style="53" customWidth="1"/>
    <col min="7403" max="7403" width="6.42578125" style="53" customWidth="1"/>
    <col min="7404" max="7404" width="7" style="53" customWidth="1"/>
    <col min="7405" max="7405" width="7.28515625" style="53" customWidth="1"/>
    <col min="7406" max="7406" width="9.28515625" style="53"/>
    <col min="7407" max="7407" width="10.7109375" style="53" bestFit="1" customWidth="1"/>
    <col min="7408" max="7408" width="9.28515625" style="53"/>
    <col min="7409" max="7409" width="7.5703125" style="53" customWidth="1"/>
    <col min="7410" max="7412" width="9.28515625" style="53"/>
    <col min="7413" max="7413" width="13" style="53" customWidth="1"/>
    <col min="7414" max="7414" width="13.42578125" style="53" customWidth="1"/>
    <col min="7415" max="7418" width="9.28515625" style="53"/>
    <col min="7419" max="7419" width="10" style="53" customWidth="1"/>
    <col min="7420" max="7649" width="9.28515625" style="53"/>
    <col min="7650" max="7650" width="10.28515625" style="53" customWidth="1"/>
    <col min="7651" max="7651" width="12.7109375" style="53" customWidth="1"/>
    <col min="7652" max="7652" width="9" style="53" customWidth="1"/>
    <col min="7653" max="7653" width="10.28515625" style="53" customWidth="1"/>
    <col min="7654" max="7654" width="7" style="53" customWidth="1"/>
    <col min="7655" max="7655" width="4.5703125" style="53" customWidth="1"/>
    <col min="7656" max="7657" width="6.7109375" style="53" customWidth="1"/>
    <col min="7658" max="7658" width="7.5703125" style="53" customWidth="1"/>
    <col min="7659" max="7659" width="6.42578125" style="53" customWidth="1"/>
    <col min="7660" max="7660" width="7" style="53" customWidth="1"/>
    <col min="7661" max="7661" width="7.28515625" style="53" customWidth="1"/>
    <col min="7662" max="7662" width="9.28515625" style="53"/>
    <col min="7663" max="7663" width="10.7109375" style="53" bestFit="1" customWidth="1"/>
    <col min="7664" max="7664" width="9.28515625" style="53"/>
    <col min="7665" max="7665" width="7.5703125" style="53" customWidth="1"/>
    <col min="7666" max="7668" width="9.28515625" style="53"/>
    <col min="7669" max="7669" width="13" style="53" customWidth="1"/>
    <col min="7670" max="7670" width="13.42578125" style="53" customWidth="1"/>
    <col min="7671" max="7674" width="9.28515625" style="53"/>
    <col min="7675" max="7675" width="10" style="53" customWidth="1"/>
    <col min="7676" max="7905" width="9.28515625" style="53"/>
    <col min="7906" max="7906" width="10.28515625" style="53" customWidth="1"/>
    <col min="7907" max="7907" width="12.7109375" style="53" customWidth="1"/>
    <col min="7908" max="7908" width="9" style="53" customWidth="1"/>
    <col min="7909" max="7909" width="10.28515625" style="53" customWidth="1"/>
    <col min="7910" max="7910" width="7" style="53" customWidth="1"/>
    <col min="7911" max="7911" width="4.5703125" style="53" customWidth="1"/>
    <col min="7912" max="7913" width="6.7109375" style="53" customWidth="1"/>
    <col min="7914" max="7914" width="7.5703125" style="53" customWidth="1"/>
    <col min="7915" max="7915" width="6.42578125" style="53" customWidth="1"/>
    <col min="7916" max="7916" width="7" style="53" customWidth="1"/>
    <col min="7917" max="7917" width="7.28515625" style="53" customWidth="1"/>
    <col min="7918" max="7918" width="9.28515625" style="53"/>
    <col min="7919" max="7919" width="10.7109375" style="53" bestFit="1" customWidth="1"/>
    <col min="7920" max="7920" width="9.28515625" style="53"/>
    <col min="7921" max="7921" width="7.5703125" style="53" customWidth="1"/>
    <col min="7922" max="7924" width="9.28515625" style="53"/>
    <col min="7925" max="7925" width="13" style="53" customWidth="1"/>
    <col min="7926" max="7926" width="13.42578125" style="53" customWidth="1"/>
    <col min="7927" max="7930" width="9.28515625" style="53"/>
    <col min="7931" max="7931" width="10" style="53" customWidth="1"/>
    <col min="7932" max="8161" width="9.28515625" style="53"/>
    <col min="8162" max="8162" width="10.28515625" style="53" customWidth="1"/>
    <col min="8163" max="8163" width="12.7109375" style="53" customWidth="1"/>
    <col min="8164" max="8164" width="9" style="53" customWidth="1"/>
    <col min="8165" max="8165" width="10.28515625" style="53" customWidth="1"/>
    <col min="8166" max="8166" width="7" style="53" customWidth="1"/>
    <col min="8167" max="8167" width="4.5703125" style="53" customWidth="1"/>
    <col min="8168" max="8169" width="6.7109375" style="53" customWidth="1"/>
    <col min="8170" max="8170" width="7.5703125" style="53" customWidth="1"/>
    <col min="8171" max="8171" width="6.42578125" style="53" customWidth="1"/>
    <col min="8172" max="8172" width="7" style="53" customWidth="1"/>
    <col min="8173" max="8173" width="7.28515625" style="53" customWidth="1"/>
    <col min="8174" max="8174" width="9.28515625" style="53"/>
    <col min="8175" max="8175" width="10.7109375" style="53" bestFit="1" customWidth="1"/>
    <col min="8176" max="8176" width="9.28515625" style="53"/>
    <col min="8177" max="8177" width="7.5703125" style="53" customWidth="1"/>
    <col min="8178" max="8180" width="9.28515625" style="53"/>
    <col min="8181" max="8181" width="13" style="53" customWidth="1"/>
    <col min="8182" max="8182" width="13.42578125" style="53" customWidth="1"/>
    <col min="8183" max="8186" width="9.28515625" style="53"/>
    <col min="8187" max="8187" width="10" style="53" customWidth="1"/>
    <col min="8188" max="8417" width="9.28515625" style="53"/>
    <col min="8418" max="8418" width="10.28515625" style="53" customWidth="1"/>
    <col min="8419" max="8419" width="12.7109375" style="53" customWidth="1"/>
    <col min="8420" max="8420" width="9" style="53" customWidth="1"/>
    <col min="8421" max="8421" width="10.28515625" style="53" customWidth="1"/>
    <col min="8422" max="8422" width="7" style="53" customWidth="1"/>
    <col min="8423" max="8423" width="4.5703125" style="53" customWidth="1"/>
    <col min="8424" max="8425" width="6.7109375" style="53" customWidth="1"/>
    <col min="8426" max="8426" width="7.5703125" style="53" customWidth="1"/>
    <col min="8427" max="8427" width="6.42578125" style="53" customWidth="1"/>
    <col min="8428" max="8428" width="7" style="53" customWidth="1"/>
    <col min="8429" max="8429" width="7.28515625" style="53" customWidth="1"/>
    <col min="8430" max="8430" width="9.28515625" style="53"/>
    <col min="8431" max="8431" width="10.7109375" style="53" bestFit="1" customWidth="1"/>
    <col min="8432" max="8432" width="9.28515625" style="53"/>
    <col min="8433" max="8433" width="7.5703125" style="53" customWidth="1"/>
    <col min="8434" max="8436" width="9.28515625" style="53"/>
    <col min="8437" max="8437" width="13" style="53" customWidth="1"/>
    <col min="8438" max="8438" width="13.42578125" style="53" customWidth="1"/>
    <col min="8439" max="8442" width="9.28515625" style="53"/>
    <col min="8443" max="8443" width="10" style="53" customWidth="1"/>
    <col min="8444" max="8673" width="9.28515625" style="53"/>
    <col min="8674" max="8674" width="10.28515625" style="53" customWidth="1"/>
    <col min="8675" max="8675" width="12.7109375" style="53" customWidth="1"/>
    <col min="8676" max="8676" width="9" style="53" customWidth="1"/>
    <col min="8677" max="8677" width="10.28515625" style="53" customWidth="1"/>
    <col min="8678" max="8678" width="7" style="53" customWidth="1"/>
    <col min="8679" max="8679" width="4.5703125" style="53" customWidth="1"/>
    <col min="8680" max="8681" width="6.7109375" style="53" customWidth="1"/>
    <col min="8682" max="8682" width="7.5703125" style="53" customWidth="1"/>
    <col min="8683" max="8683" width="6.42578125" style="53" customWidth="1"/>
    <col min="8684" max="8684" width="7" style="53" customWidth="1"/>
    <col min="8685" max="8685" width="7.28515625" style="53" customWidth="1"/>
    <col min="8686" max="8686" width="9.28515625" style="53"/>
    <col min="8687" max="8687" width="10.7109375" style="53" bestFit="1" customWidth="1"/>
    <col min="8688" max="8688" width="9.28515625" style="53"/>
    <col min="8689" max="8689" width="7.5703125" style="53" customWidth="1"/>
    <col min="8690" max="8692" width="9.28515625" style="53"/>
    <col min="8693" max="8693" width="13" style="53" customWidth="1"/>
    <col min="8694" max="8694" width="13.42578125" style="53" customWidth="1"/>
    <col min="8695" max="8698" width="9.28515625" style="53"/>
    <col min="8699" max="8699" width="10" style="53" customWidth="1"/>
    <col min="8700" max="8929" width="9.28515625" style="53"/>
    <col min="8930" max="8930" width="10.28515625" style="53" customWidth="1"/>
    <col min="8931" max="8931" width="12.7109375" style="53" customWidth="1"/>
    <col min="8932" max="8932" width="9" style="53" customWidth="1"/>
    <col min="8933" max="8933" width="10.28515625" style="53" customWidth="1"/>
    <col min="8934" max="8934" width="7" style="53" customWidth="1"/>
    <col min="8935" max="8935" width="4.5703125" style="53" customWidth="1"/>
    <col min="8936" max="8937" width="6.7109375" style="53" customWidth="1"/>
    <col min="8938" max="8938" width="7.5703125" style="53" customWidth="1"/>
    <col min="8939" max="8939" width="6.42578125" style="53" customWidth="1"/>
    <col min="8940" max="8940" width="7" style="53" customWidth="1"/>
    <col min="8941" max="8941" width="7.28515625" style="53" customWidth="1"/>
    <col min="8942" max="8942" width="9.28515625" style="53"/>
    <col min="8943" max="8943" width="10.7109375" style="53" bestFit="1" customWidth="1"/>
    <col min="8944" max="8944" width="9.28515625" style="53"/>
    <col min="8945" max="8945" width="7.5703125" style="53" customWidth="1"/>
    <col min="8946" max="8948" width="9.28515625" style="53"/>
    <col min="8949" max="8949" width="13" style="53" customWidth="1"/>
    <col min="8950" max="8950" width="13.42578125" style="53" customWidth="1"/>
    <col min="8951" max="8954" width="9.28515625" style="53"/>
    <col min="8955" max="8955" width="10" style="53" customWidth="1"/>
    <col min="8956" max="9185" width="9.28515625" style="53"/>
    <col min="9186" max="9186" width="10.28515625" style="53" customWidth="1"/>
    <col min="9187" max="9187" width="12.7109375" style="53" customWidth="1"/>
    <col min="9188" max="9188" width="9" style="53" customWidth="1"/>
    <col min="9189" max="9189" width="10.28515625" style="53" customWidth="1"/>
    <col min="9190" max="9190" width="7" style="53" customWidth="1"/>
    <col min="9191" max="9191" width="4.5703125" style="53" customWidth="1"/>
    <col min="9192" max="9193" width="6.7109375" style="53" customWidth="1"/>
    <col min="9194" max="9194" width="7.5703125" style="53" customWidth="1"/>
    <col min="9195" max="9195" width="6.42578125" style="53" customWidth="1"/>
    <col min="9196" max="9196" width="7" style="53" customWidth="1"/>
    <col min="9197" max="9197" width="7.28515625" style="53" customWidth="1"/>
    <col min="9198" max="9198" width="9.28515625" style="53"/>
    <col min="9199" max="9199" width="10.7109375" style="53" bestFit="1" customWidth="1"/>
    <col min="9200" max="9200" width="9.28515625" style="53"/>
    <col min="9201" max="9201" width="7.5703125" style="53" customWidth="1"/>
    <col min="9202" max="9204" width="9.28515625" style="53"/>
    <col min="9205" max="9205" width="13" style="53" customWidth="1"/>
    <col min="9206" max="9206" width="13.42578125" style="53" customWidth="1"/>
    <col min="9207" max="9210" width="9.28515625" style="53"/>
    <col min="9211" max="9211" width="10" style="53" customWidth="1"/>
    <col min="9212" max="9441" width="9.28515625" style="53"/>
    <col min="9442" max="9442" width="10.28515625" style="53" customWidth="1"/>
    <col min="9443" max="9443" width="12.7109375" style="53" customWidth="1"/>
    <col min="9444" max="9444" width="9" style="53" customWidth="1"/>
    <col min="9445" max="9445" width="10.28515625" style="53" customWidth="1"/>
    <col min="9446" max="9446" width="7" style="53" customWidth="1"/>
    <col min="9447" max="9447" width="4.5703125" style="53" customWidth="1"/>
    <col min="9448" max="9449" width="6.7109375" style="53" customWidth="1"/>
    <col min="9450" max="9450" width="7.5703125" style="53" customWidth="1"/>
    <col min="9451" max="9451" width="6.42578125" style="53" customWidth="1"/>
    <col min="9452" max="9452" width="7" style="53" customWidth="1"/>
    <col min="9453" max="9453" width="7.28515625" style="53" customWidth="1"/>
    <col min="9454" max="9454" width="9.28515625" style="53"/>
    <col min="9455" max="9455" width="10.7109375" style="53" bestFit="1" customWidth="1"/>
    <col min="9456" max="9456" width="9.28515625" style="53"/>
    <col min="9457" max="9457" width="7.5703125" style="53" customWidth="1"/>
    <col min="9458" max="9460" width="9.28515625" style="53"/>
    <col min="9461" max="9461" width="13" style="53" customWidth="1"/>
    <col min="9462" max="9462" width="13.42578125" style="53" customWidth="1"/>
    <col min="9463" max="9466" width="9.28515625" style="53"/>
    <col min="9467" max="9467" width="10" style="53" customWidth="1"/>
    <col min="9468" max="9697" width="9.28515625" style="53"/>
    <col min="9698" max="9698" width="10.28515625" style="53" customWidth="1"/>
    <col min="9699" max="9699" width="12.7109375" style="53" customWidth="1"/>
    <col min="9700" max="9700" width="9" style="53" customWidth="1"/>
    <col min="9701" max="9701" width="10.28515625" style="53" customWidth="1"/>
    <col min="9702" max="9702" width="7" style="53" customWidth="1"/>
    <col min="9703" max="9703" width="4.5703125" style="53" customWidth="1"/>
    <col min="9704" max="9705" width="6.7109375" style="53" customWidth="1"/>
    <col min="9706" max="9706" width="7.5703125" style="53" customWidth="1"/>
    <col min="9707" max="9707" width="6.42578125" style="53" customWidth="1"/>
    <col min="9708" max="9708" width="7" style="53" customWidth="1"/>
    <col min="9709" max="9709" width="7.28515625" style="53" customWidth="1"/>
    <col min="9710" max="9710" width="9.28515625" style="53"/>
    <col min="9711" max="9711" width="10.7109375" style="53" bestFit="1" customWidth="1"/>
    <col min="9712" max="9712" width="9.28515625" style="53"/>
    <col min="9713" max="9713" width="7.5703125" style="53" customWidth="1"/>
    <col min="9714" max="9716" width="9.28515625" style="53"/>
    <col min="9717" max="9717" width="13" style="53" customWidth="1"/>
    <col min="9718" max="9718" width="13.42578125" style="53" customWidth="1"/>
    <col min="9719" max="9722" width="9.28515625" style="53"/>
    <col min="9723" max="9723" width="10" style="53" customWidth="1"/>
    <col min="9724" max="9953" width="9.28515625" style="53"/>
    <col min="9954" max="9954" width="10.28515625" style="53" customWidth="1"/>
    <col min="9955" max="9955" width="12.7109375" style="53" customWidth="1"/>
    <col min="9956" max="9956" width="9" style="53" customWidth="1"/>
    <col min="9957" max="9957" width="10.28515625" style="53" customWidth="1"/>
    <col min="9958" max="9958" width="7" style="53" customWidth="1"/>
    <col min="9959" max="9959" width="4.5703125" style="53" customWidth="1"/>
    <col min="9960" max="9961" width="6.7109375" style="53" customWidth="1"/>
    <col min="9962" max="9962" width="7.5703125" style="53" customWidth="1"/>
    <col min="9963" max="9963" width="6.42578125" style="53" customWidth="1"/>
    <col min="9964" max="9964" width="7" style="53" customWidth="1"/>
    <col min="9965" max="9965" width="7.28515625" style="53" customWidth="1"/>
    <col min="9966" max="9966" width="9.28515625" style="53"/>
    <col min="9967" max="9967" width="10.7109375" style="53" bestFit="1" customWidth="1"/>
    <col min="9968" max="9968" width="9.28515625" style="53"/>
    <col min="9969" max="9969" width="7.5703125" style="53" customWidth="1"/>
    <col min="9970" max="9972" width="9.28515625" style="53"/>
    <col min="9973" max="9973" width="13" style="53" customWidth="1"/>
    <col min="9974" max="9974" width="13.42578125" style="53" customWidth="1"/>
    <col min="9975" max="9978" width="9.28515625" style="53"/>
    <col min="9979" max="9979" width="10" style="53" customWidth="1"/>
    <col min="9980" max="10209" width="9.28515625" style="53"/>
    <col min="10210" max="10210" width="10.28515625" style="53" customWidth="1"/>
    <col min="10211" max="10211" width="12.7109375" style="53" customWidth="1"/>
    <col min="10212" max="10212" width="9" style="53" customWidth="1"/>
    <col min="10213" max="10213" width="10.28515625" style="53" customWidth="1"/>
    <col min="10214" max="10214" width="7" style="53" customWidth="1"/>
    <col min="10215" max="10215" width="4.5703125" style="53" customWidth="1"/>
    <col min="10216" max="10217" width="6.7109375" style="53" customWidth="1"/>
    <col min="10218" max="10218" width="7.5703125" style="53" customWidth="1"/>
    <col min="10219" max="10219" width="6.42578125" style="53" customWidth="1"/>
    <col min="10220" max="10220" width="7" style="53" customWidth="1"/>
    <col min="10221" max="10221" width="7.28515625" style="53" customWidth="1"/>
    <col min="10222" max="10222" width="9.28515625" style="53"/>
    <col min="10223" max="10223" width="10.7109375" style="53" bestFit="1" customWidth="1"/>
    <col min="10224" max="10224" width="9.28515625" style="53"/>
    <col min="10225" max="10225" width="7.5703125" style="53" customWidth="1"/>
    <col min="10226" max="10228" width="9.28515625" style="53"/>
    <col min="10229" max="10229" width="13" style="53" customWidth="1"/>
    <col min="10230" max="10230" width="13.42578125" style="53" customWidth="1"/>
    <col min="10231" max="10234" width="9.28515625" style="53"/>
    <col min="10235" max="10235" width="10" style="53" customWidth="1"/>
    <col min="10236" max="10465" width="9.28515625" style="53"/>
    <col min="10466" max="10466" width="10.28515625" style="53" customWidth="1"/>
    <col min="10467" max="10467" width="12.7109375" style="53" customWidth="1"/>
    <col min="10468" max="10468" width="9" style="53" customWidth="1"/>
    <col min="10469" max="10469" width="10.28515625" style="53" customWidth="1"/>
    <col min="10470" max="10470" width="7" style="53" customWidth="1"/>
    <col min="10471" max="10471" width="4.5703125" style="53" customWidth="1"/>
    <col min="10472" max="10473" width="6.7109375" style="53" customWidth="1"/>
    <col min="10474" max="10474" width="7.5703125" style="53" customWidth="1"/>
    <col min="10475" max="10475" width="6.42578125" style="53" customWidth="1"/>
    <col min="10476" max="10476" width="7" style="53" customWidth="1"/>
    <col min="10477" max="10477" width="7.28515625" style="53" customWidth="1"/>
    <col min="10478" max="10478" width="9.28515625" style="53"/>
    <col min="10479" max="10479" width="10.7109375" style="53" bestFit="1" customWidth="1"/>
    <col min="10480" max="10480" width="9.28515625" style="53"/>
    <col min="10481" max="10481" width="7.5703125" style="53" customWidth="1"/>
    <col min="10482" max="10484" width="9.28515625" style="53"/>
    <col min="10485" max="10485" width="13" style="53" customWidth="1"/>
    <col min="10486" max="10486" width="13.42578125" style="53" customWidth="1"/>
    <col min="10487" max="10490" width="9.28515625" style="53"/>
    <col min="10491" max="10491" width="10" style="53" customWidth="1"/>
    <col min="10492" max="10721" width="9.28515625" style="53"/>
    <col min="10722" max="10722" width="10.28515625" style="53" customWidth="1"/>
    <col min="10723" max="10723" width="12.7109375" style="53" customWidth="1"/>
    <col min="10724" max="10724" width="9" style="53" customWidth="1"/>
    <col min="10725" max="10725" width="10.28515625" style="53" customWidth="1"/>
    <col min="10726" max="10726" width="7" style="53" customWidth="1"/>
    <col min="10727" max="10727" width="4.5703125" style="53" customWidth="1"/>
    <col min="10728" max="10729" width="6.7109375" style="53" customWidth="1"/>
    <col min="10730" max="10730" width="7.5703125" style="53" customWidth="1"/>
    <col min="10731" max="10731" width="6.42578125" style="53" customWidth="1"/>
    <col min="10732" max="10732" width="7" style="53" customWidth="1"/>
    <col min="10733" max="10733" width="7.28515625" style="53" customWidth="1"/>
    <col min="10734" max="10734" width="9.28515625" style="53"/>
    <col min="10735" max="10735" width="10.7109375" style="53" bestFit="1" customWidth="1"/>
    <col min="10736" max="10736" width="9.28515625" style="53"/>
    <col min="10737" max="10737" width="7.5703125" style="53" customWidth="1"/>
    <col min="10738" max="10740" width="9.28515625" style="53"/>
    <col min="10741" max="10741" width="13" style="53" customWidth="1"/>
    <col min="10742" max="10742" width="13.42578125" style="53" customWidth="1"/>
    <col min="10743" max="10746" width="9.28515625" style="53"/>
    <col min="10747" max="10747" width="10" style="53" customWidth="1"/>
    <col min="10748" max="10977" width="9.28515625" style="53"/>
    <col min="10978" max="10978" width="10.28515625" style="53" customWidth="1"/>
    <col min="10979" max="10979" width="12.7109375" style="53" customWidth="1"/>
    <col min="10980" max="10980" width="9" style="53" customWidth="1"/>
    <col min="10981" max="10981" width="10.28515625" style="53" customWidth="1"/>
    <col min="10982" max="10982" width="7" style="53" customWidth="1"/>
    <col min="10983" max="10983" width="4.5703125" style="53" customWidth="1"/>
    <col min="10984" max="10985" width="6.7109375" style="53" customWidth="1"/>
    <col min="10986" max="10986" width="7.5703125" style="53" customWidth="1"/>
    <col min="10987" max="10987" width="6.42578125" style="53" customWidth="1"/>
    <col min="10988" max="10988" width="7" style="53" customWidth="1"/>
    <col min="10989" max="10989" width="7.28515625" style="53" customWidth="1"/>
    <col min="10990" max="10990" width="9.28515625" style="53"/>
    <col min="10991" max="10991" width="10.7109375" style="53" bestFit="1" customWidth="1"/>
    <col min="10992" max="10992" width="9.28515625" style="53"/>
    <col min="10993" max="10993" width="7.5703125" style="53" customWidth="1"/>
    <col min="10994" max="10996" width="9.28515625" style="53"/>
    <col min="10997" max="10997" width="13" style="53" customWidth="1"/>
    <col min="10998" max="10998" width="13.42578125" style="53" customWidth="1"/>
    <col min="10999" max="11002" width="9.28515625" style="53"/>
    <col min="11003" max="11003" width="10" style="53" customWidth="1"/>
    <col min="11004" max="11233" width="9.28515625" style="53"/>
    <col min="11234" max="11234" width="10.28515625" style="53" customWidth="1"/>
    <col min="11235" max="11235" width="12.7109375" style="53" customWidth="1"/>
    <col min="11236" max="11236" width="9" style="53" customWidth="1"/>
    <col min="11237" max="11237" width="10.28515625" style="53" customWidth="1"/>
    <col min="11238" max="11238" width="7" style="53" customWidth="1"/>
    <col min="11239" max="11239" width="4.5703125" style="53" customWidth="1"/>
    <col min="11240" max="11241" width="6.7109375" style="53" customWidth="1"/>
    <col min="11242" max="11242" width="7.5703125" style="53" customWidth="1"/>
    <col min="11243" max="11243" width="6.42578125" style="53" customWidth="1"/>
    <col min="11244" max="11244" width="7" style="53" customWidth="1"/>
    <col min="11245" max="11245" width="7.28515625" style="53" customWidth="1"/>
    <col min="11246" max="11246" width="9.28515625" style="53"/>
    <col min="11247" max="11247" width="10.7109375" style="53" bestFit="1" customWidth="1"/>
    <col min="11248" max="11248" width="9.28515625" style="53"/>
    <col min="11249" max="11249" width="7.5703125" style="53" customWidth="1"/>
    <col min="11250" max="11252" width="9.28515625" style="53"/>
    <col min="11253" max="11253" width="13" style="53" customWidth="1"/>
    <col min="11254" max="11254" width="13.42578125" style="53" customWidth="1"/>
    <col min="11255" max="11258" width="9.28515625" style="53"/>
    <col min="11259" max="11259" width="10" style="53" customWidth="1"/>
    <col min="11260" max="11489" width="9.28515625" style="53"/>
    <col min="11490" max="11490" width="10.28515625" style="53" customWidth="1"/>
    <col min="11491" max="11491" width="12.7109375" style="53" customWidth="1"/>
    <col min="11492" max="11492" width="9" style="53" customWidth="1"/>
    <col min="11493" max="11493" width="10.28515625" style="53" customWidth="1"/>
    <col min="11494" max="11494" width="7" style="53" customWidth="1"/>
    <col min="11495" max="11495" width="4.5703125" style="53" customWidth="1"/>
    <col min="11496" max="11497" width="6.7109375" style="53" customWidth="1"/>
    <col min="11498" max="11498" width="7.5703125" style="53" customWidth="1"/>
    <col min="11499" max="11499" width="6.42578125" style="53" customWidth="1"/>
    <col min="11500" max="11500" width="7" style="53" customWidth="1"/>
    <col min="11501" max="11501" width="7.28515625" style="53" customWidth="1"/>
    <col min="11502" max="11502" width="9.28515625" style="53"/>
    <col min="11503" max="11503" width="10.7109375" style="53" bestFit="1" customWidth="1"/>
    <col min="11504" max="11504" width="9.28515625" style="53"/>
    <col min="11505" max="11505" width="7.5703125" style="53" customWidth="1"/>
    <col min="11506" max="11508" width="9.28515625" style="53"/>
    <col min="11509" max="11509" width="13" style="53" customWidth="1"/>
    <col min="11510" max="11510" width="13.42578125" style="53" customWidth="1"/>
    <col min="11511" max="11514" width="9.28515625" style="53"/>
    <col min="11515" max="11515" width="10" style="53" customWidth="1"/>
    <col min="11516" max="11745" width="9.28515625" style="53"/>
    <col min="11746" max="11746" width="10.28515625" style="53" customWidth="1"/>
    <col min="11747" max="11747" width="12.7109375" style="53" customWidth="1"/>
    <col min="11748" max="11748" width="9" style="53" customWidth="1"/>
    <col min="11749" max="11749" width="10.28515625" style="53" customWidth="1"/>
    <col min="11750" max="11750" width="7" style="53" customWidth="1"/>
    <col min="11751" max="11751" width="4.5703125" style="53" customWidth="1"/>
    <col min="11752" max="11753" width="6.7109375" style="53" customWidth="1"/>
    <col min="11754" max="11754" width="7.5703125" style="53" customWidth="1"/>
    <col min="11755" max="11755" width="6.42578125" style="53" customWidth="1"/>
    <col min="11756" max="11756" width="7" style="53" customWidth="1"/>
    <col min="11757" max="11757" width="7.28515625" style="53" customWidth="1"/>
    <col min="11758" max="11758" width="9.28515625" style="53"/>
    <col min="11759" max="11759" width="10.7109375" style="53" bestFit="1" customWidth="1"/>
    <col min="11760" max="11760" width="9.28515625" style="53"/>
    <col min="11761" max="11761" width="7.5703125" style="53" customWidth="1"/>
    <col min="11762" max="11764" width="9.28515625" style="53"/>
    <col min="11765" max="11765" width="13" style="53" customWidth="1"/>
    <col min="11766" max="11766" width="13.42578125" style="53" customWidth="1"/>
    <col min="11767" max="11770" width="9.28515625" style="53"/>
    <col min="11771" max="11771" width="10" style="53" customWidth="1"/>
    <col min="11772" max="12001" width="9.28515625" style="53"/>
    <col min="12002" max="12002" width="10.28515625" style="53" customWidth="1"/>
    <col min="12003" max="12003" width="12.7109375" style="53" customWidth="1"/>
    <col min="12004" max="12004" width="9" style="53" customWidth="1"/>
    <col min="12005" max="12005" width="10.28515625" style="53" customWidth="1"/>
    <col min="12006" max="12006" width="7" style="53" customWidth="1"/>
    <col min="12007" max="12007" width="4.5703125" style="53" customWidth="1"/>
    <col min="12008" max="12009" width="6.7109375" style="53" customWidth="1"/>
    <col min="12010" max="12010" width="7.5703125" style="53" customWidth="1"/>
    <col min="12011" max="12011" width="6.42578125" style="53" customWidth="1"/>
    <col min="12012" max="12012" width="7" style="53" customWidth="1"/>
    <col min="12013" max="12013" width="7.28515625" style="53" customWidth="1"/>
    <col min="12014" max="12014" width="9.28515625" style="53"/>
    <col min="12015" max="12015" width="10.7109375" style="53" bestFit="1" customWidth="1"/>
    <col min="12016" max="12016" width="9.28515625" style="53"/>
    <col min="12017" max="12017" width="7.5703125" style="53" customWidth="1"/>
    <col min="12018" max="12020" width="9.28515625" style="53"/>
    <col min="12021" max="12021" width="13" style="53" customWidth="1"/>
    <col min="12022" max="12022" width="13.42578125" style="53" customWidth="1"/>
    <col min="12023" max="12026" width="9.28515625" style="53"/>
    <col min="12027" max="12027" width="10" style="53" customWidth="1"/>
    <col min="12028" max="12257" width="9.28515625" style="53"/>
    <col min="12258" max="12258" width="10.28515625" style="53" customWidth="1"/>
    <col min="12259" max="12259" width="12.7109375" style="53" customWidth="1"/>
    <col min="12260" max="12260" width="9" style="53" customWidth="1"/>
    <col min="12261" max="12261" width="10.28515625" style="53" customWidth="1"/>
    <col min="12262" max="12262" width="7" style="53" customWidth="1"/>
    <col min="12263" max="12263" width="4.5703125" style="53" customWidth="1"/>
    <col min="12264" max="12265" width="6.7109375" style="53" customWidth="1"/>
    <col min="12266" max="12266" width="7.5703125" style="53" customWidth="1"/>
    <col min="12267" max="12267" width="6.42578125" style="53" customWidth="1"/>
    <col min="12268" max="12268" width="7" style="53" customWidth="1"/>
    <col min="12269" max="12269" width="7.28515625" style="53" customWidth="1"/>
    <col min="12270" max="12270" width="9.28515625" style="53"/>
    <col min="12271" max="12271" width="10.7109375" style="53" bestFit="1" customWidth="1"/>
    <col min="12272" max="12272" width="9.28515625" style="53"/>
    <col min="12273" max="12273" width="7.5703125" style="53" customWidth="1"/>
    <col min="12274" max="12276" width="9.28515625" style="53"/>
    <col min="12277" max="12277" width="13" style="53" customWidth="1"/>
    <col min="12278" max="12278" width="13.42578125" style="53" customWidth="1"/>
    <col min="12279" max="12282" width="9.28515625" style="53"/>
    <col min="12283" max="12283" width="10" style="53" customWidth="1"/>
    <col min="12284" max="12513" width="9.28515625" style="53"/>
    <col min="12514" max="12514" width="10.28515625" style="53" customWidth="1"/>
    <col min="12515" max="12515" width="12.7109375" style="53" customWidth="1"/>
    <col min="12516" max="12516" width="9" style="53" customWidth="1"/>
    <col min="12517" max="12517" width="10.28515625" style="53" customWidth="1"/>
    <col min="12518" max="12518" width="7" style="53" customWidth="1"/>
    <col min="12519" max="12519" width="4.5703125" style="53" customWidth="1"/>
    <col min="12520" max="12521" width="6.7109375" style="53" customWidth="1"/>
    <col min="12522" max="12522" width="7.5703125" style="53" customWidth="1"/>
    <col min="12523" max="12523" width="6.42578125" style="53" customWidth="1"/>
    <col min="12524" max="12524" width="7" style="53" customWidth="1"/>
    <col min="12525" max="12525" width="7.28515625" style="53" customWidth="1"/>
    <col min="12526" max="12526" width="9.28515625" style="53"/>
    <col min="12527" max="12527" width="10.7109375" style="53" bestFit="1" customWidth="1"/>
    <col min="12528" max="12528" width="9.28515625" style="53"/>
    <col min="12529" max="12529" width="7.5703125" style="53" customWidth="1"/>
    <col min="12530" max="12532" width="9.28515625" style="53"/>
    <col min="12533" max="12533" width="13" style="53" customWidth="1"/>
    <col min="12534" max="12534" width="13.42578125" style="53" customWidth="1"/>
    <col min="12535" max="12538" width="9.28515625" style="53"/>
    <col min="12539" max="12539" width="10" style="53" customWidth="1"/>
    <col min="12540" max="12769" width="9.28515625" style="53"/>
    <col min="12770" max="12770" width="10.28515625" style="53" customWidth="1"/>
    <col min="12771" max="12771" width="12.7109375" style="53" customWidth="1"/>
    <col min="12772" max="12772" width="9" style="53" customWidth="1"/>
    <col min="12773" max="12773" width="10.28515625" style="53" customWidth="1"/>
    <col min="12774" max="12774" width="7" style="53" customWidth="1"/>
    <col min="12775" max="12775" width="4.5703125" style="53" customWidth="1"/>
    <col min="12776" max="12777" width="6.7109375" style="53" customWidth="1"/>
    <col min="12778" max="12778" width="7.5703125" style="53" customWidth="1"/>
    <col min="12779" max="12779" width="6.42578125" style="53" customWidth="1"/>
    <col min="12780" max="12780" width="7" style="53" customWidth="1"/>
    <col min="12781" max="12781" width="7.28515625" style="53" customWidth="1"/>
    <col min="12782" max="12782" width="9.28515625" style="53"/>
    <col min="12783" max="12783" width="10.7109375" style="53" bestFit="1" customWidth="1"/>
    <col min="12784" max="12784" width="9.28515625" style="53"/>
    <col min="12785" max="12785" width="7.5703125" style="53" customWidth="1"/>
    <col min="12786" max="12788" width="9.28515625" style="53"/>
    <col min="12789" max="12789" width="13" style="53" customWidth="1"/>
    <col min="12790" max="12790" width="13.42578125" style="53" customWidth="1"/>
    <col min="12791" max="12794" width="9.28515625" style="53"/>
    <col min="12795" max="12795" width="10" style="53" customWidth="1"/>
    <col min="12796" max="13025" width="9.28515625" style="53"/>
    <col min="13026" max="13026" width="10.28515625" style="53" customWidth="1"/>
    <col min="13027" max="13027" width="12.7109375" style="53" customWidth="1"/>
    <col min="13028" max="13028" width="9" style="53" customWidth="1"/>
    <col min="13029" max="13029" width="10.28515625" style="53" customWidth="1"/>
    <col min="13030" max="13030" width="7" style="53" customWidth="1"/>
    <col min="13031" max="13031" width="4.5703125" style="53" customWidth="1"/>
    <col min="13032" max="13033" width="6.7109375" style="53" customWidth="1"/>
    <col min="13034" max="13034" width="7.5703125" style="53" customWidth="1"/>
    <col min="13035" max="13035" width="6.42578125" style="53" customWidth="1"/>
    <col min="13036" max="13036" width="7" style="53" customWidth="1"/>
    <col min="13037" max="13037" width="7.28515625" style="53" customWidth="1"/>
    <col min="13038" max="13038" width="9.28515625" style="53"/>
    <col min="13039" max="13039" width="10.7109375" style="53" bestFit="1" customWidth="1"/>
    <col min="13040" max="13040" width="9.28515625" style="53"/>
    <col min="13041" max="13041" width="7.5703125" style="53" customWidth="1"/>
    <col min="13042" max="13044" width="9.28515625" style="53"/>
    <col min="13045" max="13045" width="13" style="53" customWidth="1"/>
    <col min="13046" max="13046" width="13.42578125" style="53" customWidth="1"/>
    <col min="13047" max="13050" width="9.28515625" style="53"/>
    <col min="13051" max="13051" width="10" style="53" customWidth="1"/>
    <col min="13052" max="13281" width="9.28515625" style="53"/>
    <col min="13282" max="13282" width="10.28515625" style="53" customWidth="1"/>
    <col min="13283" max="13283" width="12.7109375" style="53" customWidth="1"/>
    <col min="13284" max="13284" width="9" style="53" customWidth="1"/>
    <col min="13285" max="13285" width="10.28515625" style="53" customWidth="1"/>
    <col min="13286" max="13286" width="7" style="53" customWidth="1"/>
    <col min="13287" max="13287" width="4.5703125" style="53" customWidth="1"/>
    <col min="13288" max="13289" width="6.7109375" style="53" customWidth="1"/>
    <col min="13290" max="13290" width="7.5703125" style="53" customWidth="1"/>
    <col min="13291" max="13291" width="6.42578125" style="53" customWidth="1"/>
    <col min="13292" max="13292" width="7" style="53" customWidth="1"/>
    <col min="13293" max="13293" width="7.28515625" style="53" customWidth="1"/>
    <col min="13294" max="13294" width="9.28515625" style="53"/>
    <col min="13295" max="13295" width="10.7109375" style="53" bestFit="1" customWidth="1"/>
    <col min="13296" max="13296" width="9.28515625" style="53"/>
    <col min="13297" max="13297" width="7.5703125" style="53" customWidth="1"/>
    <col min="13298" max="13300" width="9.28515625" style="53"/>
    <col min="13301" max="13301" width="13" style="53" customWidth="1"/>
    <col min="13302" max="13302" width="13.42578125" style="53" customWidth="1"/>
    <col min="13303" max="13306" width="9.28515625" style="53"/>
    <col min="13307" max="13307" width="10" style="53" customWidth="1"/>
    <col min="13308" max="13537" width="9.28515625" style="53"/>
    <col min="13538" max="13538" width="10.28515625" style="53" customWidth="1"/>
    <col min="13539" max="13539" width="12.7109375" style="53" customWidth="1"/>
    <col min="13540" max="13540" width="9" style="53" customWidth="1"/>
    <col min="13541" max="13541" width="10.28515625" style="53" customWidth="1"/>
    <col min="13542" max="13542" width="7" style="53" customWidth="1"/>
    <col min="13543" max="13543" width="4.5703125" style="53" customWidth="1"/>
    <col min="13544" max="13545" width="6.7109375" style="53" customWidth="1"/>
    <col min="13546" max="13546" width="7.5703125" style="53" customWidth="1"/>
    <col min="13547" max="13547" width="6.42578125" style="53" customWidth="1"/>
    <col min="13548" max="13548" width="7" style="53" customWidth="1"/>
    <col min="13549" max="13549" width="7.28515625" style="53" customWidth="1"/>
    <col min="13550" max="13550" width="9.28515625" style="53"/>
    <col min="13551" max="13551" width="10.7109375" style="53" bestFit="1" customWidth="1"/>
    <col min="13552" max="13552" width="9.28515625" style="53"/>
    <col min="13553" max="13553" width="7.5703125" style="53" customWidth="1"/>
    <col min="13554" max="13556" width="9.28515625" style="53"/>
    <col min="13557" max="13557" width="13" style="53" customWidth="1"/>
    <col min="13558" max="13558" width="13.42578125" style="53" customWidth="1"/>
    <col min="13559" max="13562" width="9.28515625" style="53"/>
    <col min="13563" max="13563" width="10" style="53" customWidth="1"/>
    <col min="13564" max="13793" width="9.28515625" style="53"/>
    <col min="13794" max="13794" width="10.28515625" style="53" customWidth="1"/>
    <col min="13795" max="13795" width="12.7109375" style="53" customWidth="1"/>
    <col min="13796" max="13796" width="9" style="53" customWidth="1"/>
    <col min="13797" max="13797" width="10.28515625" style="53" customWidth="1"/>
    <col min="13798" max="13798" width="7" style="53" customWidth="1"/>
    <col min="13799" max="13799" width="4.5703125" style="53" customWidth="1"/>
    <col min="13800" max="13801" width="6.7109375" style="53" customWidth="1"/>
    <col min="13802" max="13802" width="7.5703125" style="53" customWidth="1"/>
    <col min="13803" max="13803" width="6.42578125" style="53" customWidth="1"/>
    <col min="13804" max="13804" width="7" style="53" customWidth="1"/>
    <col min="13805" max="13805" width="7.28515625" style="53" customWidth="1"/>
    <col min="13806" max="13806" width="9.28515625" style="53"/>
    <col min="13807" max="13807" width="10.7109375" style="53" bestFit="1" customWidth="1"/>
    <col min="13808" max="13808" width="9.28515625" style="53"/>
    <col min="13809" max="13809" width="7.5703125" style="53" customWidth="1"/>
    <col min="13810" max="13812" width="9.28515625" style="53"/>
    <col min="13813" max="13813" width="13" style="53" customWidth="1"/>
    <col min="13814" max="13814" width="13.42578125" style="53" customWidth="1"/>
    <col min="13815" max="13818" width="9.28515625" style="53"/>
    <col min="13819" max="13819" width="10" style="53" customWidth="1"/>
    <col min="13820" max="14049" width="9.28515625" style="53"/>
    <col min="14050" max="14050" width="10.28515625" style="53" customWidth="1"/>
    <col min="14051" max="14051" width="12.7109375" style="53" customWidth="1"/>
    <col min="14052" max="14052" width="9" style="53" customWidth="1"/>
    <col min="14053" max="14053" width="10.28515625" style="53" customWidth="1"/>
    <col min="14054" max="14054" width="7" style="53" customWidth="1"/>
    <col min="14055" max="14055" width="4.5703125" style="53" customWidth="1"/>
    <col min="14056" max="14057" width="6.7109375" style="53" customWidth="1"/>
    <col min="14058" max="14058" width="7.5703125" style="53" customWidth="1"/>
    <col min="14059" max="14059" width="6.42578125" style="53" customWidth="1"/>
    <col min="14060" max="14060" width="7" style="53" customWidth="1"/>
    <col min="14061" max="14061" width="7.28515625" style="53" customWidth="1"/>
    <col min="14062" max="14062" width="9.28515625" style="53"/>
    <col min="14063" max="14063" width="10.7109375" style="53" bestFit="1" customWidth="1"/>
    <col min="14064" max="14064" width="9.28515625" style="53"/>
    <col min="14065" max="14065" width="7.5703125" style="53" customWidth="1"/>
    <col min="14066" max="14068" width="9.28515625" style="53"/>
    <col min="14069" max="14069" width="13" style="53" customWidth="1"/>
    <col min="14070" max="14070" width="13.42578125" style="53" customWidth="1"/>
    <col min="14071" max="14074" width="9.28515625" style="53"/>
    <col min="14075" max="14075" width="10" style="53" customWidth="1"/>
    <col min="14076" max="14305" width="9.28515625" style="53"/>
    <col min="14306" max="14306" width="10.28515625" style="53" customWidth="1"/>
    <col min="14307" max="14307" width="12.7109375" style="53" customWidth="1"/>
    <col min="14308" max="14308" width="9" style="53" customWidth="1"/>
    <col min="14309" max="14309" width="10.28515625" style="53" customWidth="1"/>
    <col min="14310" max="14310" width="7" style="53" customWidth="1"/>
    <col min="14311" max="14311" width="4.5703125" style="53" customWidth="1"/>
    <col min="14312" max="14313" width="6.7109375" style="53" customWidth="1"/>
    <col min="14314" max="14314" width="7.5703125" style="53" customWidth="1"/>
    <col min="14315" max="14315" width="6.42578125" style="53" customWidth="1"/>
    <col min="14316" max="14316" width="7" style="53" customWidth="1"/>
    <col min="14317" max="14317" width="7.28515625" style="53" customWidth="1"/>
    <col min="14318" max="14318" width="9.28515625" style="53"/>
    <col min="14319" max="14319" width="10.7109375" style="53" bestFit="1" customWidth="1"/>
    <col min="14320" max="14320" width="9.28515625" style="53"/>
    <col min="14321" max="14321" width="7.5703125" style="53" customWidth="1"/>
    <col min="14322" max="14324" width="9.28515625" style="53"/>
    <col min="14325" max="14325" width="13" style="53" customWidth="1"/>
    <col min="14326" max="14326" width="13.42578125" style="53" customWidth="1"/>
    <col min="14327" max="14330" width="9.28515625" style="53"/>
    <col min="14331" max="14331" width="10" style="53" customWidth="1"/>
    <col min="14332" max="14561" width="9.28515625" style="53"/>
    <col min="14562" max="14562" width="10.28515625" style="53" customWidth="1"/>
    <col min="14563" max="14563" width="12.7109375" style="53" customWidth="1"/>
    <col min="14564" max="14564" width="9" style="53" customWidth="1"/>
    <col min="14565" max="14565" width="10.28515625" style="53" customWidth="1"/>
    <col min="14566" max="14566" width="7" style="53" customWidth="1"/>
    <col min="14567" max="14567" width="4.5703125" style="53" customWidth="1"/>
    <col min="14568" max="14569" width="6.7109375" style="53" customWidth="1"/>
    <col min="14570" max="14570" width="7.5703125" style="53" customWidth="1"/>
    <col min="14571" max="14571" width="6.42578125" style="53" customWidth="1"/>
    <col min="14572" max="14572" width="7" style="53" customWidth="1"/>
    <col min="14573" max="14573" width="7.28515625" style="53" customWidth="1"/>
    <col min="14574" max="14574" width="9.28515625" style="53"/>
    <col min="14575" max="14575" width="10.7109375" style="53" bestFit="1" customWidth="1"/>
    <col min="14576" max="14576" width="9.28515625" style="53"/>
    <col min="14577" max="14577" width="7.5703125" style="53" customWidth="1"/>
    <col min="14578" max="14580" width="9.28515625" style="53"/>
    <col min="14581" max="14581" width="13" style="53" customWidth="1"/>
    <col min="14582" max="14582" width="13.42578125" style="53" customWidth="1"/>
    <col min="14583" max="14586" width="9.28515625" style="53"/>
    <col min="14587" max="14587" width="10" style="53" customWidth="1"/>
    <col min="14588" max="14817" width="9.28515625" style="53"/>
    <col min="14818" max="14818" width="10.28515625" style="53" customWidth="1"/>
    <col min="14819" max="14819" width="12.7109375" style="53" customWidth="1"/>
    <col min="14820" max="14820" width="9" style="53" customWidth="1"/>
    <col min="14821" max="14821" width="10.28515625" style="53" customWidth="1"/>
    <col min="14822" max="14822" width="7" style="53" customWidth="1"/>
    <col min="14823" max="14823" width="4.5703125" style="53" customWidth="1"/>
    <col min="14824" max="14825" width="6.7109375" style="53" customWidth="1"/>
    <col min="14826" max="14826" width="7.5703125" style="53" customWidth="1"/>
    <col min="14827" max="14827" width="6.42578125" style="53" customWidth="1"/>
    <col min="14828" max="14828" width="7" style="53" customWidth="1"/>
    <col min="14829" max="14829" width="7.28515625" style="53" customWidth="1"/>
    <col min="14830" max="14830" width="9.28515625" style="53"/>
    <col min="14831" max="14831" width="10.7109375" style="53" bestFit="1" customWidth="1"/>
    <col min="14832" max="14832" width="9.28515625" style="53"/>
    <col min="14833" max="14833" width="7.5703125" style="53" customWidth="1"/>
    <col min="14834" max="14836" width="9.28515625" style="53"/>
    <col min="14837" max="14837" width="13" style="53" customWidth="1"/>
    <col min="14838" max="14838" width="13.42578125" style="53" customWidth="1"/>
    <col min="14839" max="14842" width="9.28515625" style="53"/>
    <col min="14843" max="14843" width="10" style="53" customWidth="1"/>
    <col min="14844" max="15073" width="9.28515625" style="53"/>
    <col min="15074" max="15074" width="10.28515625" style="53" customWidth="1"/>
    <col min="15075" max="15075" width="12.7109375" style="53" customWidth="1"/>
    <col min="15076" max="15076" width="9" style="53" customWidth="1"/>
    <col min="15077" max="15077" width="10.28515625" style="53" customWidth="1"/>
    <col min="15078" max="15078" width="7" style="53" customWidth="1"/>
    <col min="15079" max="15079" width="4.5703125" style="53" customWidth="1"/>
    <col min="15080" max="15081" width="6.7109375" style="53" customWidth="1"/>
    <col min="15082" max="15082" width="7.5703125" style="53" customWidth="1"/>
    <col min="15083" max="15083" width="6.42578125" style="53" customWidth="1"/>
    <col min="15084" max="15084" width="7" style="53" customWidth="1"/>
    <col min="15085" max="15085" width="7.28515625" style="53" customWidth="1"/>
    <col min="15086" max="15086" width="9.28515625" style="53"/>
    <col min="15087" max="15087" width="10.7109375" style="53" bestFit="1" customWidth="1"/>
    <col min="15088" max="15088" width="9.28515625" style="53"/>
    <col min="15089" max="15089" width="7.5703125" style="53" customWidth="1"/>
    <col min="15090" max="15092" width="9.28515625" style="53"/>
    <col min="15093" max="15093" width="13" style="53" customWidth="1"/>
    <col min="15094" max="15094" width="13.42578125" style="53" customWidth="1"/>
    <col min="15095" max="15098" width="9.28515625" style="53"/>
    <col min="15099" max="15099" width="10" style="53" customWidth="1"/>
    <col min="15100" max="15329" width="9.28515625" style="53"/>
    <col min="15330" max="15330" width="10.28515625" style="53" customWidth="1"/>
    <col min="15331" max="15331" width="12.7109375" style="53" customWidth="1"/>
    <col min="15332" max="15332" width="9" style="53" customWidth="1"/>
    <col min="15333" max="15333" width="10.28515625" style="53" customWidth="1"/>
    <col min="15334" max="15334" width="7" style="53" customWidth="1"/>
    <col min="15335" max="15335" width="4.5703125" style="53" customWidth="1"/>
    <col min="15336" max="15337" width="6.7109375" style="53" customWidth="1"/>
    <col min="15338" max="15338" width="7.5703125" style="53" customWidth="1"/>
    <col min="15339" max="15339" width="6.42578125" style="53" customWidth="1"/>
    <col min="15340" max="15340" width="7" style="53" customWidth="1"/>
    <col min="15341" max="15341" width="7.28515625" style="53" customWidth="1"/>
    <col min="15342" max="15342" width="9.28515625" style="53"/>
    <col min="15343" max="15343" width="10.7109375" style="53" bestFit="1" customWidth="1"/>
    <col min="15344" max="15344" width="9.28515625" style="53"/>
    <col min="15345" max="15345" width="7.5703125" style="53" customWidth="1"/>
    <col min="15346" max="15348" width="9.28515625" style="53"/>
    <col min="15349" max="15349" width="13" style="53" customWidth="1"/>
    <col min="15350" max="15350" width="13.42578125" style="53" customWidth="1"/>
    <col min="15351" max="15354" width="9.28515625" style="53"/>
    <col min="15355" max="15355" width="10" style="53" customWidth="1"/>
    <col min="15356" max="15585" width="9.28515625" style="53"/>
    <col min="15586" max="15586" width="10.28515625" style="53" customWidth="1"/>
    <col min="15587" max="15587" width="12.7109375" style="53" customWidth="1"/>
    <col min="15588" max="15588" width="9" style="53" customWidth="1"/>
    <col min="15589" max="15589" width="10.28515625" style="53" customWidth="1"/>
    <col min="15590" max="15590" width="7" style="53" customWidth="1"/>
    <col min="15591" max="15591" width="4.5703125" style="53" customWidth="1"/>
    <col min="15592" max="15593" width="6.7109375" style="53" customWidth="1"/>
    <col min="15594" max="15594" width="7.5703125" style="53" customWidth="1"/>
    <col min="15595" max="15595" width="6.42578125" style="53" customWidth="1"/>
    <col min="15596" max="15596" width="7" style="53" customWidth="1"/>
    <col min="15597" max="15597" width="7.28515625" style="53" customWidth="1"/>
    <col min="15598" max="15598" width="9.28515625" style="53"/>
    <col min="15599" max="15599" width="10.7109375" style="53" bestFit="1" customWidth="1"/>
    <col min="15600" max="15600" width="9.28515625" style="53"/>
    <col min="15601" max="15601" width="7.5703125" style="53" customWidth="1"/>
    <col min="15602" max="15604" width="9.28515625" style="53"/>
    <col min="15605" max="15605" width="13" style="53" customWidth="1"/>
    <col min="15606" max="15606" width="13.42578125" style="53" customWidth="1"/>
    <col min="15607" max="15610" width="9.28515625" style="53"/>
    <col min="15611" max="15611" width="10" style="53" customWidth="1"/>
    <col min="15612" max="15841" width="9.28515625" style="53"/>
    <col min="15842" max="15842" width="10.28515625" style="53" customWidth="1"/>
    <col min="15843" max="15843" width="12.7109375" style="53" customWidth="1"/>
    <col min="15844" max="15844" width="9" style="53" customWidth="1"/>
    <col min="15845" max="15845" width="10.28515625" style="53" customWidth="1"/>
    <col min="15846" max="15846" width="7" style="53" customWidth="1"/>
    <col min="15847" max="15847" width="4.5703125" style="53" customWidth="1"/>
    <col min="15848" max="15849" width="6.7109375" style="53" customWidth="1"/>
    <col min="15850" max="15850" width="7.5703125" style="53" customWidth="1"/>
    <col min="15851" max="15851" width="6.42578125" style="53" customWidth="1"/>
    <col min="15852" max="15852" width="7" style="53" customWidth="1"/>
    <col min="15853" max="15853" width="7.28515625" style="53" customWidth="1"/>
    <col min="15854" max="15854" width="9.28515625" style="53"/>
    <col min="15855" max="15855" width="10.7109375" style="53" bestFit="1" customWidth="1"/>
    <col min="15856" max="15856" width="9.28515625" style="53"/>
    <col min="15857" max="15857" width="7.5703125" style="53" customWidth="1"/>
    <col min="15858" max="15860" width="9.28515625" style="53"/>
    <col min="15861" max="15861" width="13" style="53" customWidth="1"/>
    <col min="15862" max="15862" width="13.42578125" style="53" customWidth="1"/>
    <col min="15863" max="15866" width="9.28515625" style="53"/>
    <col min="15867" max="15867" width="10" style="53" customWidth="1"/>
    <col min="15868" max="16097" width="9.28515625" style="53"/>
    <col min="16098" max="16098" width="10.28515625" style="53" customWidth="1"/>
    <col min="16099" max="16099" width="12.7109375" style="53" customWidth="1"/>
    <col min="16100" max="16100" width="9" style="53" customWidth="1"/>
    <col min="16101" max="16101" width="10.28515625" style="53" customWidth="1"/>
    <col min="16102" max="16102" width="7" style="53" customWidth="1"/>
    <col min="16103" max="16103" width="4.5703125" style="53" customWidth="1"/>
    <col min="16104" max="16105" width="6.7109375" style="53" customWidth="1"/>
    <col min="16106" max="16106" width="7.5703125" style="53" customWidth="1"/>
    <col min="16107" max="16107" width="6.42578125" style="53" customWidth="1"/>
    <col min="16108" max="16108" width="7" style="53" customWidth="1"/>
    <col min="16109" max="16109" width="7.28515625" style="53" customWidth="1"/>
    <col min="16110" max="16110" width="9.28515625" style="53"/>
    <col min="16111" max="16111" width="10.7109375" style="53" bestFit="1" customWidth="1"/>
    <col min="16112" max="16112" width="9.28515625" style="53"/>
    <col min="16113" max="16113" width="7.5703125" style="53" customWidth="1"/>
    <col min="16114" max="16116" width="9.28515625" style="53"/>
    <col min="16117" max="16117" width="13" style="53" customWidth="1"/>
    <col min="16118" max="16118" width="13.42578125" style="53" customWidth="1"/>
    <col min="16119" max="16122" width="9.28515625" style="53"/>
    <col min="16123" max="16123" width="10" style="53" customWidth="1"/>
    <col min="16124" max="16384" width="9.28515625" style="53"/>
  </cols>
  <sheetData>
    <row r="1" spans="1:15" x14ac:dyDescent="0.2">
      <c r="A1" s="124" t="s">
        <v>85</v>
      </c>
    </row>
    <row r="2" spans="1:15" ht="17.25" x14ac:dyDescent="0.25">
      <c r="A2" s="857" t="s">
        <v>388</v>
      </c>
      <c r="J2" s="558" t="s">
        <v>146</v>
      </c>
    </row>
    <row r="3" spans="1:15" ht="15.75" x14ac:dyDescent="0.25">
      <c r="A3" s="809"/>
    </row>
    <row r="4" spans="1:15" ht="104.25" customHeight="1" x14ac:dyDescent="0.2">
      <c r="A4" s="188"/>
      <c r="B4" s="188"/>
      <c r="C4" s="224" t="s">
        <v>389</v>
      </c>
      <c r="D4" s="224" t="s">
        <v>390</v>
      </c>
      <c r="E4" s="224" t="s">
        <v>391</v>
      </c>
      <c r="F4" s="224" t="s">
        <v>392</v>
      </c>
      <c r="G4" s="224" t="s">
        <v>336</v>
      </c>
      <c r="H4" s="224" t="s">
        <v>43</v>
      </c>
      <c r="I4" s="225"/>
      <c r="J4" s="18"/>
      <c r="K4" s="18"/>
      <c r="L4" s="1214"/>
      <c r="M4" s="1215"/>
      <c r="N4" s="1215"/>
      <c r="O4" s="1215"/>
    </row>
    <row r="5" spans="1:15" s="544" customFormat="1" ht="21" customHeight="1" x14ac:dyDescent="0.2">
      <c r="A5" s="1196" t="s">
        <v>588</v>
      </c>
      <c r="B5" s="679" t="s">
        <v>278</v>
      </c>
      <c r="C5" s="898">
        <v>1</v>
      </c>
      <c r="D5" s="898">
        <v>0</v>
      </c>
      <c r="E5" s="898">
        <v>0</v>
      </c>
      <c r="F5" s="898">
        <v>2</v>
      </c>
      <c r="G5" s="898">
        <v>1</v>
      </c>
      <c r="H5" s="899">
        <f>SUM(C5:G5)</f>
        <v>4</v>
      </c>
      <c r="I5" s="841"/>
      <c r="J5" s="545"/>
      <c r="K5" s="545"/>
      <c r="L5" s="1126"/>
      <c r="M5" s="1127"/>
      <c r="N5" s="1127"/>
      <c r="O5" s="1127"/>
    </row>
    <row r="6" spans="1:15" s="544" customFormat="1" ht="21" customHeight="1" x14ac:dyDescent="0.2">
      <c r="A6" s="1196"/>
      <c r="B6" s="680" t="s">
        <v>279</v>
      </c>
      <c r="C6" s="687">
        <v>0</v>
      </c>
      <c r="D6" s="687">
        <v>0</v>
      </c>
      <c r="E6" s="687">
        <v>0</v>
      </c>
      <c r="F6" s="687">
        <v>0</v>
      </c>
      <c r="G6" s="687">
        <v>1</v>
      </c>
      <c r="H6" s="697">
        <f>SUM(C6:G6)</f>
        <v>1</v>
      </c>
      <c r="I6" s="840"/>
      <c r="K6" s="545"/>
      <c r="L6" s="1126"/>
      <c r="M6" s="1127"/>
      <c r="N6" s="1127"/>
      <c r="O6" s="1127"/>
    </row>
    <row r="7" spans="1:15" s="544" customFormat="1" ht="21" customHeight="1" x14ac:dyDescent="0.2">
      <c r="A7" s="1196"/>
      <c r="B7" s="679" t="s">
        <v>37</v>
      </c>
      <c r="C7" s="898">
        <v>4</v>
      </c>
      <c r="D7" s="898">
        <v>2</v>
      </c>
      <c r="E7" s="898">
        <v>2</v>
      </c>
      <c r="F7" s="898">
        <v>10</v>
      </c>
      <c r="G7" s="898">
        <v>13</v>
      </c>
      <c r="H7" s="899">
        <f>SUM(C7:G7)</f>
        <v>31</v>
      </c>
      <c r="I7" s="841"/>
      <c r="J7" s="545"/>
      <c r="K7" s="545"/>
      <c r="L7" s="1126"/>
      <c r="M7" s="1127"/>
      <c r="N7" s="1127"/>
      <c r="O7" s="1127"/>
    </row>
    <row r="8" spans="1:15" s="544" customFormat="1" ht="21" customHeight="1" x14ac:dyDescent="0.2">
      <c r="A8" s="1196"/>
      <c r="B8" s="680" t="s">
        <v>80</v>
      </c>
      <c r="C8" s="687">
        <f t="shared" ref="C8:H8" si="0">SUM(C5:C7)</f>
        <v>5</v>
      </c>
      <c r="D8" s="687">
        <f t="shared" si="0"/>
        <v>2</v>
      </c>
      <c r="E8" s="687">
        <f t="shared" si="0"/>
        <v>2</v>
      </c>
      <c r="F8" s="687">
        <f t="shared" si="0"/>
        <v>12</v>
      </c>
      <c r="G8" s="687">
        <f t="shared" si="0"/>
        <v>15</v>
      </c>
      <c r="H8" s="697">
        <f t="shared" si="0"/>
        <v>36</v>
      </c>
      <c r="I8" s="840"/>
      <c r="K8" s="545"/>
      <c r="L8" s="1126"/>
      <c r="M8" s="1127"/>
      <c r="N8" s="1127"/>
      <c r="O8" s="1127"/>
    </row>
    <row r="9" spans="1:15" s="544" customFormat="1" ht="21" customHeight="1" x14ac:dyDescent="0.2">
      <c r="A9" s="1196"/>
      <c r="B9" s="679" t="s">
        <v>138</v>
      </c>
      <c r="C9" s="690">
        <f t="shared" ref="C9:H9" si="1">C7/C8</f>
        <v>0.8</v>
      </c>
      <c r="D9" s="690">
        <f t="shared" si="1"/>
        <v>1</v>
      </c>
      <c r="E9" s="690">
        <f t="shared" si="1"/>
        <v>1</v>
      </c>
      <c r="F9" s="690">
        <f t="shared" si="1"/>
        <v>0.83333333333333337</v>
      </c>
      <c r="G9" s="690">
        <f t="shared" si="1"/>
        <v>0.8666666666666667</v>
      </c>
      <c r="H9" s="691">
        <f t="shared" si="1"/>
        <v>0.86111111111111116</v>
      </c>
      <c r="I9" s="841"/>
      <c r="J9" s="545"/>
      <c r="K9" s="545"/>
      <c r="L9" s="1126"/>
      <c r="M9" s="1127"/>
      <c r="N9" s="1127"/>
      <c r="O9" s="1127"/>
    </row>
    <row r="10" spans="1:15" s="544" customFormat="1" ht="21" customHeight="1" x14ac:dyDescent="0.2">
      <c r="A10" s="896"/>
      <c r="B10" s="896"/>
      <c r="C10" s="897"/>
      <c r="D10" s="897"/>
      <c r="E10" s="897"/>
      <c r="F10" s="897"/>
      <c r="G10" s="897"/>
      <c r="H10" s="897"/>
      <c r="I10" s="840"/>
      <c r="K10" s="545"/>
      <c r="L10" s="1126"/>
      <c r="M10" s="1127"/>
      <c r="N10" s="1127"/>
      <c r="O10" s="1127"/>
    </row>
    <row r="11" spans="1:15" s="544" customFormat="1" ht="21" customHeight="1" x14ac:dyDescent="0.2">
      <c r="A11" s="1196" t="s">
        <v>511</v>
      </c>
      <c r="B11" s="679" t="s">
        <v>278</v>
      </c>
      <c r="C11" s="898">
        <v>1</v>
      </c>
      <c r="D11" s="898">
        <v>0</v>
      </c>
      <c r="E11" s="898">
        <v>0</v>
      </c>
      <c r="F11" s="898">
        <v>0</v>
      </c>
      <c r="G11" s="898">
        <v>0</v>
      </c>
      <c r="H11" s="899">
        <f>SUM(C11:G11)</f>
        <v>1</v>
      </c>
      <c r="I11" s="841"/>
      <c r="J11" s="545"/>
      <c r="K11" s="545"/>
      <c r="L11" s="1071"/>
      <c r="M11" s="1072"/>
      <c r="N11" s="1072"/>
      <c r="O11" s="1072"/>
    </row>
    <row r="12" spans="1:15" s="544" customFormat="1" ht="21" customHeight="1" x14ac:dyDescent="0.2">
      <c r="A12" s="1196"/>
      <c r="B12" s="680" t="s">
        <v>279</v>
      </c>
      <c r="C12" s="687">
        <v>0</v>
      </c>
      <c r="D12" s="687">
        <v>0</v>
      </c>
      <c r="E12" s="687">
        <v>0</v>
      </c>
      <c r="F12" s="687">
        <v>2</v>
      </c>
      <c r="G12" s="687">
        <v>4</v>
      </c>
      <c r="H12" s="697">
        <f>SUM(C12:G12)</f>
        <v>6</v>
      </c>
      <c r="I12" s="840"/>
      <c r="K12" s="545"/>
      <c r="L12" s="1071"/>
      <c r="M12" s="1072"/>
      <c r="N12" s="1072"/>
      <c r="O12" s="1072"/>
    </row>
    <row r="13" spans="1:15" s="544" customFormat="1" ht="21" customHeight="1" x14ac:dyDescent="0.2">
      <c r="A13" s="1196"/>
      <c r="B13" s="679" t="s">
        <v>37</v>
      </c>
      <c r="C13" s="898">
        <v>5</v>
      </c>
      <c r="D13" s="898">
        <v>2</v>
      </c>
      <c r="E13" s="898">
        <v>2</v>
      </c>
      <c r="F13" s="898">
        <v>12</v>
      </c>
      <c r="G13" s="898">
        <v>11</v>
      </c>
      <c r="H13" s="899">
        <f>SUM(C13:G13)</f>
        <v>32</v>
      </c>
      <c r="I13" s="841"/>
      <c r="J13" s="545"/>
      <c r="K13" s="545"/>
      <c r="L13" s="1071"/>
      <c r="M13" s="1072"/>
      <c r="N13" s="1072"/>
      <c r="O13" s="1072"/>
    </row>
    <row r="14" spans="1:15" s="544" customFormat="1" ht="21" customHeight="1" x14ac:dyDescent="0.2">
      <c r="A14" s="1196"/>
      <c r="B14" s="680" t="s">
        <v>80</v>
      </c>
      <c r="C14" s="687">
        <f t="shared" ref="C14:H14" si="2">SUM(C11:C13)</f>
        <v>6</v>
      </c>
      <c r="D14" s="687">
        <f t="shared" si="2"/>
        <v>2</v>
      </c>
      <c r="E14" s="687">
        <f t="shared" si="2"/>
        <v>2</v>
      </c>
      <c r="F14" s="687">
        <f t="shared" si="2"/>
        <v>14</v>
      </c>
      <c r="G14" s="687">
        <f t="shared" si="2"/>
        <v>15</v>
      </c>
      <c r="H14" s="697">
        <f t="shared" si="2"/>
        <v>39</v>
      </c>
      <c r="I14" s="840"/>
      <c r="K14" s="545"/>
      <c r="L14" s="1071"/>
      <c r="M14" s="1072"/>
      <c r="N14" s="1072"/>
      <c r="O14" s="1072"/>
    </row>
    <row r="15" spans="1:15" s="544" customFormat="1" ht="21" customHeight="1" x14ac:dyDescent="0.2">
      <c r="A15" s="1196"/>
      <c r="B15" s="679" t="s">
        <v>138</v>
      </c>
      <c r="C15" s="690">
        <f t="shared" ref="C15:H15" si="3">C13/C14</f>
        <v>0.83333333333333337</v>
      </c>
      <c r="D15" s="690">
        <f t="shared" si="3"/>
        <v>1</v>
      </c>
      <c r="E15" s="690">
        <f t="shared" si="3"/>
        <v>1</v>
      </c>
      <c r="F15" s="690">
        <f t="shared" si="3"/>
        <v>0.8571428571428571</v>
      </c>
      <c r="G15" s="690">
        <f t="shared" si="3"/>
        <v>0.73333333333333328</v>
      </c>
      <c r="H15" s="691">
        <f t="shared" si="3"/>
        <v>0.82051282051282048</v>
      </c>
      <c r="I15" s="841"/>
      <c r="J15" s="545"/>
      <c r="K15" s="545"/>
      <c r="L15" s="1071"/>
      <c r="M15" s="1072"/>
      <c r="N15" s="1072"/>
      <c r="O15" s="1072"/>
    </row>
    <row r="16" spans="1:15" s="544" customFormat="1" ht="21" customHeight="1" x14ac:dyDescent="0.2">
      <c r="A16" s="896"/>
      <c r="B16" s="896"/>
      <c r="C16" s="897"/>
      <c r="D16" s="897"/>
      <c r="E16" s="897"/>
      <c r="F16" s="897"/>
      <c r="G16" s="897"/>
      <c r="H16" s="897"/>
      <c r="I16" s="840"/>
      <c r="K16" s="545"/>
      <c r="L16" s="1071"/>
      <c r="M16" s="1072"/>
      <c r="N16" s="1072"/>
      <c r="O16" s="1072"/>
    </row>
    <row r="17" spans="1:15" s="544" customFormat="1" ht="21" customHeight="1" x14ac:dyDescent="0.2">
      <c r="A17" s="1196" t="s">
        <v>369</v>
      </c>
      <c r="B17" s="679" t="s">
        <v>278</v>
      </c>
      <c r="C17" s="898">
        <v>1</v>
      </c>
      <c r="D17" s="898">
        <v>0</v>
      </c>
      <c r="E17" s="898">
        <v>0</v>
      </c>
      <c r="F17" s="898">
        <v>0</v>
      </c>
      <c r="G17" s="898">
        <v>1</v>
      </c>
      <c r="H17" s="899">
        <f>SUM(C17:G17)</f>
        <v>2</v>
      </c>
      <c r="I17" s="841"/>
      <c r="J17" s="545"/>
      <c r="K17" s="545"/>
      <c r="L17" s="996"/>
      <c r="M17" s="997"/>
      <c r="N17" s="997"/>
      <c r="O17" s="997"/>
    </row>
    <row r="18" spans="1:15" s="544" customFormat="1" ht="21" customHeight="1" x14ac:dyDescent="0.2">
      <c r="A18" s="1196"/>
      <c r="B18" s="680" t="s">
        <v>279</v>
      </c>
      <c r="C18" s="687">
        <v>0</v>
      </c>
      <c r="D18" s="687">
        <v>0</v>
      </c>
      <c r="E18" s="687">
        <v>0</v>
      </c>
      <c r="F18" s="687">
        <v>5</v>
      </c>
      <c r="G18" s="687">
        <v>4</v>
      </c>
      <c r="H18" s="697">
        <f>SUM(C18:G18)</f>
        <v>9</v>
      </c>
      <c r="I18" s="840"/>
      <c r="K18" s="545"/>
      <c r="L18" s="996"/>
      <c r="M18" s="997"/>
      <c r="N18" s="997"/>
      <c r="O18" s="997"/>
    </row>
    <row r="19" spans="1:15" s="544" customFormat="1" ht="21" customHeight="1" x14ac:dyDescent="0.2">
      <c r="A19" s="1196"/>
      <c r="B19" s="679" t="s">
        <v>37</v>
      </c>
      <c r="C19" s="898">
        <v>5</v>
      </c>
      <c r="D19" s="898">
        <v>4</v>
      </c>
      <c r="E19" s="898">
        <v>2</v>
      </c>
      <c r="F19" s="898">
        <v>10</v>
      </c>
      <c r="G19" s="898">
        <v>10</v>
      </c>
      <c r="H19" s="899">
        <f>SUM(C19:G19)</f>
        <v>31</v>
      </c>
      <c r="I19" s="841"/>
      <c r="J19" s="545"/>
      <c r="K19" s="545"/>
      <c r="L19" s="996"/>
      <c r="M19" s="997"/>
      <c r="N19" s="997"/>
      <c r="O19" s="997"/>
    </row>
    <row r="20" spans="1:15" s="544" customFormat="1" ht="21" customHeight="1" x14ac:dyDescent="0.2">
      <c r="A20" s="1196"/>
      <c r="B20" s="680" t="s">
        <v>80</v>
      </c>
      <c r="C20" s="687">
        <f t="shared" ref="C20:H20" si="4">SUM(C17:C19)</f>
        <v>6</v>
      </c>
      <c r="D20" s="687">
        <f t="shared" si="4"/>
        <v>4</v>
      </c>
      <c r="E20" s="687">
        <f t="shared" si="4"/>
        <v>2</v>
      </c>
      <c r="F20" s="687">
        <f t="shared" si="4"/>
        <v>15</v>
      </c>
      <c r="G20" s="687">
        <f t="shared" si="4"/>
        <v>15</v>
      </c>
      <c r="H20" s="697">
        <f t="shared" si="4"/>
        <v>42</v>
      </c>
      <c r="I20" s="840"/>
      <c r="K20" s="545"/>
      <c r="L20" s="996"/>
      <c r="M20" s="997"/>
      <c r="N20" s="997"/>
      <c r="O20" s="997"/>
    </row>
    <row r="21" spans="1:15" s="544" customFormat="1" ht="21" customHeight="1" x14ac:dyDescent="0.2">
      <c r="A21" s="1196"/>
      <c r="B21" s="679" t="s">
        <v>138</v>
      </c>
      <c r="C21" s="690">
        <f t="shared" ref="C21:H21" si="5">C19/C20</f>
        <v>0.83333333333333337</v>
      </c>
      <c r="D21" s="690">
        <f t="shared" si="5"/>
        <v>1</v>
      </c>
      <c r="E21" s="690">
        <f t="shared" si="5"/>
        <v>1</v>
      </c>
      <c r="F21" s="690">
        <f t="shared" si="5"/>
        <v>0.66666666666666663</v>
      </c>
      <c r="G21" s="690">
        <f t="shared" si="5"/>
        <v>0.66666666666666663</v>
      </c>
      <c r="H21" s="691">
        <f t="shared" si="5"/>
        <v>0.73809523809523814</v>
      </c>
      <c r="I21" s="841"/>
      <c r="J21" s="545"/>
      <c r="K21" s="545"/>
      <c r="L21" s="996"/>
      <c r="M21" s="997"/>
      <c r="N21" s="997"/>
      <c r="O21" s="997"/>
    </row>
    <row r="22" spans="1:15" s="544" customFormat="1" ht="21" customHeight="1" x14ac:dyDescent="0.2">
      <c r="A22" s="896"/>
      <c r="B22" s="896"/>
      <c r="C22" s="897"/>
      <c r="D22" s="897"/>
      <c r="E22" s="897"/>
      <c r="F22" s="897"/>
      <c r="G22" s="897"/>
      <c r="H22" s="897"/>
      <c r="I22" s="840"/>
      <c r="K22" s="545"/>
      <c r="L22" s="996"/>
      <c r="M22" s="997"/>
      <c r="N22" s="997"/>
      <c r="O22" s="997"/>
    </row>
    <row r="23" spans="1:15" s="544" customFormat="1" ht="21" customHeight="1" x14ac:dyDescent="0.2">
      <c r="A23" s="1196" t="s">
        <v>337</v>
      </c>
      <c r="B23" s="679" t="s">
        <v>278</v>
      </c>
      <c r="C23" s="898">
        <v>0</v>
      </c>
      <c r="D23" s="898">
        <v>0</v>
      </c>
      <c r="E23" s="898">
        <v>0</v>
      </c>
      <c r="F23" s="898">
        <v>3</v>
      </c>
      <c r="G23" s="898">
        <v>3</v>
      </c>
      <c r="H23" s="899">
        <f>SUM(C23:G23)</f>
        <v>6</v>
      </c>
      <c r="I23" s="841"/>
      <c r="J23" s="545"/>
      <c r="K23" s="545"/>
      <c r="L23" s="981"/>
      <c r="M23" s="982"/>
      <c r="N23" s="982"/>
      <c r="O23" s="982"/>
    </row>
    <row r="24" spans="1:15" s="544" customFormat="1" ht="21" customHeight="1" x14ac:dyDescent="0.2">
      <c r="A24" s="1196"/>
      <c r="B24" s="680" t="s">
        <v>279</v>
      </c>
      <c r="C24" s="687">
        <v>0</v>
      </c>
      <c r="D24" s="687">
        <v>0</v>
      </c>
      <c r="E24" s="687">
        <v>0</v>
      </c>
      <c r="F24" s="687">
        <v>2</v>
      </c>
      <c r="G24" s="687">
        <v>3</v>
      </c>
      <c r="H24" s="697">
        <f>SUM(C24:G24)</f>
        <v>5</v>
      </c>
      <c r="I24" s="840"/>
      <c r="K24" s="545"/>
      <c r="L24" s="981"/>
      <c r="M24" s="982"/>
      <c r="N24" s="982"/>
      <c r="O24" s="982"/>
    </row>
    <row r="25" spans="1:15" s="544" customFormat="1" ht="21" customHeight="1" x14ac:dyDescent="0.2">
      <c r="A25" s="1196"/>
      <c r="B25" s="679" t="s">
        <v>37</v>
      </c>
      <c r="C25" s="898">
        <v>5</v>
      </c>
      <c r="D25" s="898">
        <v>2</v>
      </c>
      <c r="E25" s="898">
        <v>2</v>
      </c>
      <c r="F25" s="898">
        <v>10</v>
      </c>
      <c r="G25" s="898">
        <v>8</v>
      </c>
      <c r="H25" s="899">
        <f>SUM(C25:G25)</f>
        <v>27</v>
      </c>
      <c r="I25" s="841"/>
      <c r="J25" s="545"/>
      <c r="K25" s="545"/>
      <c r="L25" s="981"/>
      <c r="M25" s="982"/>
      <c r="N25" s="982"/>
      <c r="O25" s="982"/>
    </row>
    <row r="26" spans="1:15" s="544" customFormat="1" ht="21" customHeight="1" x14ac:dyDescent="0.2">
      <c r="A26" s="1196"/>
      <c r="B26" s="680" t="s">
        <v>80</v>
      </c>
      <c r="C26" s="687">
        <f t="shared" ref="C26:H26" si="6">SUM(C23:C25)</f>
        <v>5</v>
      </c>
      <c r="D26" s="687">
        <f t="shared" si="6"/>
        <v>2</v>
      </c>
      <c r="E26" s="687">
        <f t="shared" si="6"/>
        <v>2</v>
      </c>
      <c r="F26" s="687">
        <f t="shared" si="6"/>
        <v>15</v>
      </c>
      <c r="G26" s="687">
        <f t="shared" si="6"/>
        <v>14</v>
      </c>
      <c r="H26" s="697">
        <f t="shared" si="6"/>
        <v>38</v>
      </c>
      <c r="I26" s="840"/>
      <c r="K26" s="545"/>
      <c r="L26" s="981"/>
      <c r="M26" s="982"/>
      <c r="N26" s="982"/>
      <c r="O26" s="982"/>
    </row>
    <row r="27" spans="1:15" s="544" customFormat="1" ht="21" customHeight="1" x14ac:dyDescent="0.2">
      <c r="A27" s="1196"/>
      <c r="B27" s="679" t="s">
        <v>138</v>
      </c>
      <c r="C27" s="690">
        <f t="shared" ref="C27:H27" si="7">C25/C26</f>
        <v>1</v>
      </c>
      <c r="D27" s="690">
        <f t="shared" si="7"/>
        <v>1</v>
      </c>
      <c r="E27" s="690">
        <f t="shared" si="7"/>
        <v>1</v>
      </c>
      <c r="F27" s="690">
        <f t="shared" si="7"/>
        <v>0.66666666666666663</v>
      </c>
      <c r="G27" s="690">
        <f t="shared" si="7"/>
        <v>0.5714285714285714</v>
      </c>
      <c r="H27" s="691">
        <f t="shared" si="7"/>
        <v>0.71052631578947367</v>
      </c>
      <c r="I27" s="841"/>
      <c r="J27" s="545"/>
      <c r="K27" s="545"/>
      <c r="L27" s="981"/>
      <c r="M27" s="982"/>
      <c r="N27" s="982"/>
      <c r="O27" s="982"/>
    </row>
    <row r="28" spans="1:15" s="544" customFormat="1" ht="21" customHeight="1" x14ac:dyDescent="0.2">
      <c r="A28" s="896"/>
      <c r="B28" s="896"/>
      <c r="C28" s="897"/>
      <c r="D28" s="897"/>
      <c r="E28" s="897"/>
      <c r="F28" s="897"/>
      <c r="G28" s="897"/>
      <c r="H28" s="897"/>
      <c r="I28" s="840"/>
      <c r="K28" s="545"/>
      <c r="L28" s="981"/>
      <c r="M28" s="982"/>
      <c r="N28" s="982"/>
      <c r="O28" s="982"/>
    </row>
    <row r="29" spans="1:15" s="544" customFormat="1" ht="21" customHeight="1" x14ac:dyDescent="0.2">
      <c r="A29" s="1196" t="s">
        <v>338</v>
      </c>
      <c r="B29" s="679" t="s">
        <v>278</v>
      </c>
      <c r="C29" s="898">
        <v>0</v>
      </c>
      <c r="D29" s="898">
        <v>0</v>
      </c>
      <c r="E29" s="898">
        <v>0</v>
      </c>
      <c r="F29" s="898">
        <v>5</v>
      </c>
      <c r="G29" s="898">
        <v>4</v>
      </c>
      <c r="H29" s="899">
        <f>SUM(C29:G29)</f>
        <v>9</v>
      </c>
      <c r="I29" s="841"/>
      <c r="J29" s="545"/>
      <c r="K29" s="545"/>
      <c r="L29" s="976"/>
      <c r="M29" s="977"/>
      <c r="N29" s="977"/>
      <c r="O29" s="977"/>
    </row>
    <row r="30" spans="1:15" s="544" customFormat="1" ht="21" customHeight="1" x14ac:dyDescent="0.2">
      <c r="A30" s="1196"/>
      <c r="B30" s="680" t="s">
        <v>279</v>
      </c>
      <c r="C30" s="687">
        <v>0</v>
      </c>
      <c r="D30" s="687">
        <v>0</v>
      </c>
      <c r="E30" s="687">
        <v>0</v>
      </c>
      <c r="F30" s="687">
        <v>0</v>
      </c>
      <c r="G30" s="687">
        <v>2</v>
      </c>
      <c r="H30" s="697">
        <f>SUM(C30:G30)</f>
        <v>2</v>
      </c>
      <c r="I30" s="840"/>
      <c r="K30" s="545"/>
      <c r="L30" s="976"/>
      <c r="M30" s="977"/>
      <c r="N30" s="977"/>
      <c r="O30" s="977"/>
    </row>
    <row r="31" spans="1:15" s="544" customFormat="1" ht="21" customHeight="1" x14ac:dyDescent="0.2">
      <c r="A31" s="1196"/>
      <c r="B31" s="679" t="s">
        <v>37</v>
      </c>
      <c r="C31" s="898">
        <v>5</v>
      </c>
      <c r="D31" s="898">
        <v>2</v>
      </c>
      <c r="E31" s="898">
        <v>2</v>
      </c>
      <c r="F31" s="898">
        <v>10</v>
      </c>
      <c r="G31" s="898">
        <v>8</v>
      </c>
      <c r="H31" s="899">
        <f>SUM(C31:G31)</f>
        <v>27</v>
      </c>
      <c r="I31" s="841"/>
      <c r="J31" s="545"/>
      <c r="K31" s="545"/>
      <c r="L31" s="976"/>
      <c r="M31" s="977"/>
      <c r="N31" s="977"/>
      <c r="O31" s="977"/>
    </row>
    <row r="32" spans="1:15" s="544" customFormat="1" ht="21" customHeight="1" x14ac:dyDescent="0.2">
      <c r="A32" s="1196"/>
      <c r="B32" s="680" t="s">
        <v>80</v>
      </c>
      <c r="C32" s="687">
        <f t="shared" ref="C32:H32" si="8">SUM(C29:C31)</f>
        <v>5</v>
      </c>
      <c r="D32" s="687">
        <f t="shared" si="8"/>
        <v>2</v>
      </c>
      <c r="E32" s="687">
        <f t="shared" si="8"/>
        <v>2</v>
      </c>
      <c r="F32" s="687">
        <f t="shared" si="8"/>
        <v>15</v>
      </c>
      <c r="G32" s="687">
        <f t="shared" si="8"/>
        <v>14</v>
      </c>
      <c r="H32" s="697">
        <f t="shared" si="8"/>
        <v>38</v>
      </c>
      <c r="I32" s="840"/>
      <c r="K32" s="545"/>
      <c r="L32" s="976"/>
      <c r="M32" s="977"/>
      <c r="N32" s="977"/>
      <c r="O32" s="977"/>
    </row>
    <row r="33" spans="1:20" s="544" customFormat="1" ht="21" customHeight="1" x14ac:dyDescent="0.2">
      <c r="A33" s="1196"/>
      <c r="B33" s="679" t="s">
        <v>138</v>
      </c>
      <c r="C33" s="690">
        <f t="shared" ref="C33:H33" si="9">C31/C32</f>
        <v>1</v>
      </c>
      <c r="D33" s="690">
        <f t="shared" si="9"/>
        <v>1</v>
      </c>
      <c r="E33" s="690">
        <f t="shared" si="9"/>
        <v>1</v>
      </c>
      <c r="F33" s="690">
        <f t="shared" si="9"/>
        <v>0.66666666666666663</v>
      </c>
      <c r="G33" s="690">
        <f t="shared" si="9"/>
        <v>0.5714285714285714</v>
      </c>
      <c r="H33" s="691">
        <f t="shared" si="9"/>
        <v>0.71052631578947367</v>
      </c>
      <c r="I33" s="841"/>
      <c r="J33" s="545"/>
      <c r="K33" s="545"/>
      <c r="L33" s="976"/>
      <c r="M33" s="977"/>
      <c r="N33" s="977"/>
      <c r="O33" s="977"/>
    </row>
    <row r="34" spans="1:20" s="18" customFormat="1" x14ac:dyDescent="0.2">
      <c r="A34" s="179" t="s">
        <v>84</v>
      </c>
      <c r="B34" s="1012"/>
      <c r="C34" s="1012"/>
      <c r="D34" s="1012"/>
      <c r="E34" s="1012"/>
      <c r="F34" s="1012"/>
      <c r="G34" s="1012"/>
      <c r="H34" s="1012"/>
      <c r="I34" s="1012"/>
      <c r="K34" s="110"/>
      <c r="L34" s="374"/>
      <c r="M34" s="374"/>
      <c r="N34" s="374"/>
      <c r="O34" s="374"/>
      <c r="P34" s="374"/>
      <c r="Q34" s="374"/>
      <c r="R34" s="374"/>
      <c r="S34" s="374"/>
      <c r="T34" s="21"/>
    </row>
    <row r="35" spans="1:20" s="18" customFormat="1" x14ac:dyDescent="0.2">
      <c r="A35" s="116"/>
      <c r="K35" s="110"/>
      <c r="L35" s="374"/>
      <c r="M35" s="374"/>
      <c r="N35" s="374"/>
      <c r="O35" s="374"/>
      <c r="P35" s="374"/>
      <c r="Q35" s="374"/>
      <c r="R35" s="374"/>
      <c r="S35" s="374"/>
      <c r="T35" s="21"/>
    </row>
    <row r="36" spans="1:20" x14ac:dyDescent="0.2">
      <c r="A36" s="51" t="s">
        <v>56</v>
      </c>
      <c r="K36" s="110"/>
      <c r="L36" s="110"/>
      <c r="M36" s="110"/>
      <c r="N36" s="110"/>
      <c r="O36" s="110"/>
      <c r="P36" s="110"/>
      <c r="Q36" s="110"/>
      <c r="R36" s="110"/>
      <c r="S36" s="110"/>
    </row>
    <row r="37" spans="1:20" s="544" customFormat="1" x14ac:dyDescent="0.2">
      <c r="A37" s="1216" t="s">
        <v>396</v>
      </c>
      <c r="B37" s="1216"/>
      <c r="C37" s="1216"/>
      <c r="D37" s="1216"/>
      <c r="E37" s="1216"/>
      <c r="F37" s="1216"/>
      <c r="G37" s="1216"/>
      <c r="H37" s="1216"/>
      <c r="I37" s="1216"/>
      <c r="K37" s="110"/>
      <c r="L37" s="110"/>
      <c r="M37" s="110"/>
      <c r="N37" s="110"/>
      <c r="O37" s="110"/>
      <c r="P37" s="110"/>
      <c r="Q37" s="110"/>
      <c r="R37" s="110"/>
      <c r="S37" s="110"/>
    </row>
    <row r="38" spans="1:20" ht="36.75" customHeight="1" x14ac:dyDescent="0.2">
      <c r="A38" s="1206" t="s">
        <v>393</v>
      </c>
      <c r="B38" s="1207"/>
      <c r="C38" s="1207"/>
      <c r="D38" s="1207"/>
      <c r="E38" s="1207"/>
      <c r="F38" s="1207"/>
      <c r="G38" s="1207"/>
      <c r="H38" s="1207"/>
      <c r="I38" s="1207"/>
      <c r="J38" s="266"/>
      <c r="K38" s="373"/>
      <c r="L38" s="373"/>
      <c r="M38" s="373"/>
      <c r="N38" s="373"/>
      <c r="O38" s="373"/>
      <c r="P38" s="373"/>
      <c r="Q38" s="373"/>
      <c r="R38" s="110"/>
      <c r="S38" s="110"/>
    </row>
    <row r="39" spans="1:20" ht="38.25" customHeight="1" x14ac:dyDescent="0.2">
      <c r="A39" s="1206" t="s">
        <v>639</v>
      </c>
      <c r="B39" s="1206"/>
      <c r="C39" s="1206"/>
      <c r="D39" s="1206"/>
      <c r="E39" s="1206"/>
      <c r="F39" s="1206"/>
      <c r="G39" s="1206"/>
      <c r="H39" s="1206"/>
      <c r="I39" s="1207"/>
      <c r="J39" s="265"/>
      <c r="K39" s="265"/>
      <c r="L39" s="265"/>
      <c r="M39" s="265"/>
      <c r="N39" s="265"/>
      <c r="O39" s="265"/>
      <c r="P39" s="265"/>
      <c r="Q39" s="265"/>
    </row>
    <row r="40" spans="1:20" ht="36" customHeight="1" x14ac:dyDescent="0.2">
      <c r="A40" s="1206" t="s">
        <v>640</v>
      </c>
      <c r="B40" s="1206"/>
      <c r="C40" s="1206"/>
      <c r="D40" s="1206"/>
      <c r="E40" s="1206"/>
      <c r="F40" s="1206"/>
      <c r="G40" s="1206"/>
      <c r="H40" s="1206"/>
      <c r="I40" s="1207"/>
      <c r="J40" s="265"/>
      <c r="K40" s="265"/>
      <c r="L40" s="265"/>
      <c r="M40" s="265"/>
      <c r="N40" s="265"/>
      <c r="O40" s="265"/>
      <c r="P40" s="265"/>
      <c r="Q40" s="265"/>
    </row>
    <row r="41" spans="1:20" ht="35.25" customHeight="1" x14ac:dyDescent="0.2">
      <c r="A41" s="1206" t="s">
        <v>394</v>
      </c>
      <c r="B41" s="1206"/>
      <c r="C41" s="1206"/>
      <c r="D41" s="1206"/>
      <c r="E41" s="1206"/>
      <c r="F41" s="1206"/>
      <c r="G41" s="1206"/>
      <c r="H41" s="1206"/>
      <c r="I41" s="1207"/>
      <c r="J41" s="265"/>
      <c r="K41" s="265"/>
      <c r="L41" s="265"/>
      <c r="M41" s="265"/>
      <c r="N41" s="265"/>
      <c r="O41" s="265"/>
      <c r="P41" s="265"/>
      <c r="Q41" s="265"/>
    </row>
    <row r="42" spans="1:20" x14ac:dyDescent="0.2">
      <c r="A42" s="1213" t="s">
        <v>395</v>
      </c>
      <c r="B42" s="1213"/>
      <c r="C42" s="1213"/>
      <c r="D42" s="1213"/>
      <c r="E42" s="1213"/>
      <c r="F42" s="1213"/>
      <c r="G42" s="1213"/>
      <c r="H42" s="1213"/>
    </row>
    <row r="43" spans="1:20" x14ac:dyDescent="0.2">
      <c r="A43" s="1213"/>
      <c r="B43" s="1213"/>
      <c r="C43" s="1213"/>
      <c r="D43" s="1213"/>
      <c r="E43" s="1213"/>
      <c r="F43" s="1213"/>
      <c r="G43" s="1213"/>
      <c r="H43" s="1213"/>
    </row>
    <row r="44" spans="1:20" x14ac:dyDescent="0.2">
      <c r="A44" s="1213"/>
      <c r="B44" s="1213"/>
      <c r="C44" s="1213"/>
      <c r="D44" s="1213"/>
      <c r="E44" s="1213"/>
      <c r="F44" s="1213"/>
      <c r="G44" s="1213"/>
      <c r="H44" s="1213"/>
    </row>
    <row r="45" spans="1:20" x14ac:dyDescent="0.2">
      <c r="A45" s="1213"/>
      <c r="B45" s="1213"/>
      <c r="C45" s="1213"/>
      <c r="D45" s="1213"/>
      <c r="E45" s="1213"/>
      <c r="F45" s="1213"/>
      <c r="G45" s="1213"/>
      <c r="H45" s="1213"/>
    </row>
    <row r="46" spans="1:20" ht="15" x14ac:dyDescent="0.25">
      <c r="A46" s="856" t="s">
        <v>590</v>
      </c>
    </row>
    <row r="69" spans="1:11" x14ac:dyDescent="0.2">
      <c r="B69" s="481"/>
      <c r="C69" s="481"/>
      <c r="D69" s="481"/>
      <c r="E69" s="481"/>
      <c r="F69" s="481"/>
      <c r="G69" s="481"/>
      <c r="H69" s="481"/>
      <c r="I69" s="481"/>
      <c r="J69" s="481"/>
      <c r="K69" s="481"/>
    </row>
    <row r="70" spans="1:11" x14ac:dyDescent="0.2">
      <c r="B70" s="482"/>
      <c r="C70" s="482"/>
      <c r="D70" s="482"/>
      <c r="E70" s="482"/>
      <c r="F70" s="482"/>
      <c r="G70" s="482"/>
      <c r="H70" s="482"/>
      <c r="I70" s="482"/>
      <c r="J70" s="482"/>
      <c r="K70" s="481"/>
    </row>
    <row r="71" spans="1:11" x14ac:dyDescent="0.2">
      <c r="B71" s="482"/>
      <c r="C71" s="482"/>
      <c r="D71" s="482"/>
      <c r="E71" s="482"/>
      <c r="F71" s="482"/>
      <c r="G71" s="482"/>
      <c r="H71" s="482"/>
      <c r="I71" s="482"/>
      <c r="J71" s="482"/>
      <c r="K71" s="481"/>
    </row>
    <row r="72" spans="1:11" ht="48" x14ac:dyDescent="0.2">
      <c r="A72" s="263"/>
      <c r="B72" s="263"/>
      <c r="C72" s="264" t="s">
        <v>168</v>
      </c>
      <c r="D72" s="264" t="s">
        <v>169</v>
      </c>
      <c r="E72" s="264" t="s">
        <v>170</v>
      </c>
      <c r="F72" s="264" t="s">
        <v>166</v>
      </c>
      <c r="G72" s="264" t="s">
        <v>148</v>
      </c>
      <c r="H72" s="264" t="s">
        <v>43</v>
      </c>
      <c r="I72" s="482"/>
      <c r="J72" s="482"/>
      <c r="K72" s="481"/>
    </row>
    <row r="73" spans="1:11" x14ac:dyDescent="0.2">
      <c r="B73" s="482"/>
      <c r="C73" s="482"/>
      <c r="D73" s="482"/>
      <c r="E73" s="482"/>
      <c r="F73" s="482"/>
      <c r="G73" s="482"/>
      <c r="H73" s="482"/>
      <c r="I73" s="482"/>
      <c r="J73" s="482"/>
      <c r="K73" s="481"/>
    </row>
    <row r="74" spans="1:11" x14ac:dyDescent="0.2">
      <c r="B74" s="481"/>
      <c r="C74" s="481"/>
      <c r="D74" s="481"/>
      <c r="E74" s="481"/>
      <c r="F74" s="481"/>
      <c r="G74" s="481"/>
      <c r="H74" s="481"/>
      <c r="I74" s="481"/>
      <c r="J74" s="481"/>
      <c r="K74" s="481"/>
    </row>
  </sheetData>
  <mergeCells count="13">
    <mergeCell ref="A44:H45"/>
    <mergeCell ref="A42:H43"/>
    <mergeCell ref="L4:O4"/>
    <mergeCell ref="A40:I40"/>
    <mergeCell ref="A41:I41"/>
    <mergeCell ref="A38:I38"/>
    <mergeCell ref="A39:I39"/>
    <mergeCell ref="A29:A33"/>
    <mergeCell ref="A23:A27"/>
    <mergeCell ref="A17:A21"/>
    <mergeCell ref="A37:I37"/>
    <mergeCell ref="A11:A15"/>
    <mergeCell ref="A5:A9"/>
  </mergeCells>
  <hyperlinks>
    <hyperlink ref="A1" location="Contents!A1" tooltip="Contents Page" display="Return to Contents Page"/>
    <hyperlink ref="J2" location="'2.2'!A46" display="(Go to Chart)"/>
  </hyperlinks>
  <pageMargins left="0.74803149606299213" right="0.74803149606299213" top="0.51" bottom="0.98425196850393704" header="0.51181102362204722" footer="0.51181102362204722"/>
  <pageSetup paperSize="9" scale="8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105"/>
  <sheetViews>
    <sheetView showGridLines="0" zoomScaleNormal="100" workbookViewId="0">
      <pane ySplit="4" topLeftCell="A5" activePane="bottomLeft" state="frozen"/>
      <selection pane="bottomLeft" activeCell="A2" sqref="A2"/>
    </sheetView>
  </sheetViews>
  <sheetFormatPr defaultColWidth="9.28515625" defaultRowHeight="12.75" x14ac:dyDescent="0.2"/>
  <cols>
    <col min="1" max="1" width="7.7109375" style="3" customWidth="1"/>
    <col min="2" max="2" width="6.28515625" style="509" bestFit="1" customWidth="1"/>
    <col min="3" max="3" width="11.7109375" style="3" customWidth="1"/>
    <col min="4" max="7" width="11.7109375" style="15" customWidth="1"/>
    <col min="8" max="8" width="12" style="3" customWidth="1"/>
    <col min="9" max="9" width="0.28515625" style="3" customWidth="1"/>
    <col min="10" max="14" width="21.42578125" style="3" customWidth="1"/>
    <col min="15" max="16384" width="9.28515625" style="3"/>
  </cols>
  <sheetData>
    <row r="1" spans="1:12" x14ac:dyDescent="0.2">
      <c r="A1" s="124" t="s">
        <v>85</v>
      </c>
    </row>
    <row r="2" spans="1:12" ht="17.25" x14ac:dyDescent="0.25">
      <c r="A2" s="856" t="s">
        <v>402</v>
      </c>
      <c r="J2" s="558" t="s">
        <v>248</v>
      </c>
    </row>
    <row r="3" spans="1:12" ht="15.75" x14ac:dyDescent="0.25">
      <c r="A3" s="809"/>
      <c r="B3" s="738"/>
      <c r="C3" s="22"/>
      <c r="D3" s="10"/>
      <c r="E3" s="10"/>
      <c r="F3" s="10"/>
      <c r="G3" s="10"/>
      <c r="J3" s="880"/>
    </row>
    <row r="4" spans="1:12" ht="51.75" customHeight="1" x14ac:dyDescent="0.2">
      <c r="A4" s="150" t="s">
        <v>0</v>
      </c>
      <c r="B4" s="151" t="s">
        <v>1</v>
      </c>
      <c r="C4" s="133" t="s">
        <v>403</v>
      </c>
      <c r="D4" s="134" t="s">
        <v>404</v>
      </c>
      <c r="E4" s="134" t="s">
        <v>405</v>
      </c>
      <c r="F4" s="134" t="s">
        <v>406</v>
      </c>
      <c r="G4" s="134" t="s">
        <v>60</v>
      </c>
      <c r="H4" s="134" t="s">
        <v>407</v>
      </c>
      <c r="I4" s="134"/>
    </row>
    <row r="5" spans="1:12" x14ac:dyDescent="0.2">
      <c r="A5" s="1230" t="s">
        <v>21</v>
      </c>
      <c r="B5" s="642" t="s">
        <v>3</v>
      </c>
      <c r="C5" s="152">
        <v>109</v>
      </c>
      <c r="D5" s="152">
        <v>57</v>
      </c>
      <c r="E5" s="152">
        <v>54</v>
      </c>
      <c r="F5" s="141">
        <f>E5/D5</f>
        <v>0.94736842105263153</v>
      </c>
      <c r="G5" s="152">
        <v>3</v>
      </c>
      <c r="H5" s="590">
        <v>35.4</v>
      </c>
      <c r="I5" s="347"/>
    </row>
    <row r="6" spans="1:12" x14ac:dyDescent="0.2">
      <c r="A6" s="1228"/>
      <c r="B6" s="638" t="s">
        <v>4</v>
      </c>
      <c r="C6" s="46">
        <v>3</v>
      </c>
      <c r="D6" s="46">
        <v>75</v>
      </c>
      <c r="E6" s="46">
        <v>64</v>
      </c>
      <c r="F6" s="33">
        <f>E6/D6</f>
        <v>0.85333333333333339</v>
      </c>
      <c r="G6" s="46">
        <v>5</v>
      </c>
      <c r="H6" s="579">
        <v>41</v>
      </c>
      <c r="I6" s="348"/>
    </row>
    <row r="7" spans="1:12" x14ac:dyDescent="0.2">
      <c r="A7" s="1228"/>
      <c r="B7" s="642" t="s">
        <v>5</v>
      </c>
      <c r="C7" s="152">
        <v>15</v>
      </c>
      <c r="D7" s="152">
        <v>73</v>
      </c>
      <c r="E7" s="152">
        <v>64</v>
      </c>
      <c r="F7" s="141">
        <f>E7/D7</f>
        <v>0.87671232876712324</v>
      </c>
      <c r="G7" s="152">
        <v>3</v>
      </c>
      <c r="H7" s="590">
        <v>46.5</v>
      </c>
      <c r="I7" s="347"/>
    </row>
    <row r="8" spans="1:12" ht="13.5" x14ac:dyDescent="0.2">
      <c r="A8" s="1228"/>
      <c r="B8" s="638" t="s">
        <v>6</v>
      </c>
      <c r="C8" s="46">
        <v>18</v>
      </c>
      <c r="D8" s="46">
        <v>76</v>
      </c>
      <c r="E8" s="46">
        <v>62</v>
      </c>
      <c r="F8" s="33">
        <f>E8/D8</f>
        <v>0.81578947368421051</v>
      </c>
      <c r="G8" s="46">
        <v>5</v>
      </c>
      <c r="H8" s="579">
        <v>54.9</v>
      </c>
      <c r="I8" s="463"/>
    </row>
    <row r="9" spans="1:12" ht="13.5" x14ac:dyDescent="0.2">
      <c r="A9" s="1228"/>
      <c r="B9" s="637" t="s">
        <v>51</v>
      </c>
      <c r="C9" s="140">
        <f>SUM(C5:C8)</f>
        <v>145</v>
      </c>
      <c r="D9" s="140">
        <f>SUM(D5:D8)</f>
        <v>281</v>
      </c>
      <c r="E9" s="140">
        <f>SUM(E5:E8)</f>
        <v>244</v>
      </c>
      <c r="F9" s="141">
        <f>E9/D9</f>
        <v>0.8683274021352313</v>
      </c>
      <c r="G9" s="140">
        <f>SUM(G5:G8)</f>
        <v>16</v>
      </c>
      <c r="H9" s="525">
        <v>46.2</v>
      </c>
      <c r="I9" s="464"/>
    </row>
    <row r="10" spans="1:12" x14ac:dyDescent="0.2">
      <c r="A10" s="375"/>
      <c r="B10" s="517"/>
      <c r="C10" s="111"/>
      <c r="D10" s="111"/>
      <c r="E10" s="111"/>
      <c r="F10" s="108"/>
      <c r="G10" s="111"/>
      <c r="H10" s="730"/>
      <c r="I10" s="376"/>
    </row>
    <row r="11" spans="1:12" x14ac:dyDescent="0.2">
      <c r="A11" s="1228" t="s">
        <v>233</v>
      </c>
      <c r="B11" s="642" t="s">
        <v>3</v>
      </c>
      <c r="C11" s="576">
        <v>28</v>
      </c>
      <c r="D11" s="576">
        <v>41</v>
      </c>
      <c r="E11" s="576">
        <v>39</v>
      </c>
      <c r="F11" s="141">
        <f>E11/D11</f>
        <v>0.95121951219512191</v>
      </c>
      <c r="G11" s="578">
        <v>2</v>
      </c>
      <c r="H11" s="590">
        <v>65.2</v>
      </c>
      <c r="I11" s="347"/>
    </row>
    <row r="12" spans="1:12" x14ac:dyDescent="0.2">
      <c r="A12" s="1228"/>
      <c r="B12" s="638" t="s">
        <v>4</v>
      </c>
      <c r="C12" s="575">
        <v>35</v>
      </c>
      <c r="D12" s="575">
        <v>60</v>
      </c>
      <c r="E12" s="575">
        <v>53</v>
      </c>
      <c r="F12" s="33">
        <f>E12/D12</f>
        <v>0.8833333333333333</v>
      </c>
      <c r="G12" s="577">
        <v>6</v>
      </c>
      <c r="H12" s="579">
        <v>73.599999999999994</v>
      </c>
      <c r="I12" s="348"/>
      <c r="J12" s="9"/>
    </row>
    <row r="13" spans="1:12" x14ac:dyDescent="0.2">
      <c r="A13" s="1228"/>
      <c r="B13" s="642" t="s">
        <v>5</v>
      </c>
      <c r="C13" s="576">
        <v>45</v>
      </c>
      <c r="D13" s="576">
        <v>52</v>
      </c>
      <c r="E13" s="576">
        <v>47</v>
      </c>
      <c r="F13" s="141">
        <f>E13/D13</f>
        <v>0.90384615384615385</v>
      </c>
      <c r="G13" s="578">
        <v>5</v>
      </c>
      <c r="H13" s="590">
        <v>71.2</v>
      </c>
      <c r="I13" s="347"/>
      <c r="J13" s="9"/>
    </row>
    <row r="14" spans="1:12" ht="12.75" customHeight="1" x14ac:dyDescent="0.2">
      <c r="A14" s="1228"/>
      <c r="B14" s="638" t="s">
        <v>6</v>
      </c>
      <c r="C14" s="575">
        <v>34</v>
      </c>
      <c r="D14" s="575">
        <v>39</v>
      </c>
      <c r="E14" s="575">
        <v>36</v>
      </c>
      <c r="F14" s="33">
        <f>E14/D14</f>
        <v>0.92307692307692313</v>
      </c>
      <c r="G14" s="577">
        <v>6</v>
      </c>
      <c r="H14" s="579">
        <v>43</v>
      </c>
      <c r="I14" s="348"/>
      <c r="J14" s="9"/>
      <c r="L14" s="11"/>
    </row>
    <row r="15" spans="1:12" x14ac:dyDescent="0.2">
      <c r="A15" s="1228"/>
      <c r="B15" s="637" t="s">
        <v>51</v>
      </c>
      <c r="C15" s="499">
        <f>SUM(C11:C14)</f>
        <v>142</v>
      </c>
      <c r="D15" s="499">
        <f>SUM(D11:D14)</f>
        <v>192</v>
      </c>
      <c r="E15" s="499">
        <f>SUM(E11:E14)</f>
        <v>175</v>
      </c>
      <c r="F15" s="500">
        <f>E15/D15</f>
        <v>0.91145833333333337</v>
      </c>
      <c r="G15" s="499">
        <f>SUM(G11:G14)</f>
        <v>19</v>
      </c>
      <c r="H15" s="593">
        <v>68.599999999999994</v>
      </c>
      <c r="I15" s="505"/>
      <c r="J15" s="9"/>
    </row>
    <row r="16" spans="1:12" s="486" customFormat="1" x14ac:dyDescent="0.2">
      <c r="A16" s="636"/>
      <c r="B16" s="721"/>
      <c r="C16" s="34"/>
      <c r="D16" s="34"/>
      <c r="E16" s="34"/>
      <c r="F16" s="493"/>
      <c r="G16" s="34"/>
      <c r="H16" s="722"/>
      <c r="I16" s="491"/>
      <c r="J16" s="488"/>
    </row>
    <row r="17" spans="1:10" s="486" customFormat="1" x14ac:dyDescent="0.2">
      <c r="A17" s="1228" t="s">
        <v>265</v>
      </c>
      <c r="B17" s="642" t="s">
        <v>3</v>
      </c>
      <c r="C17" s="499">
        <v>40</v>
      </c>
      <c r="D17" s="499">
        <v>52</v>
      </c>
      <c r="E17" s="499">
        <v>50</v>
      </c>
      <c r="F17" s="500">
        <f>E17/D17</f>
        <v>0.96153846153846156</v>
      </c>
      <c r="G17" s="499">
        <v>6</v>
      </c>
      <c r="H17" s="525">
        <v>60.8</v>
      </c>
      <c r="I17" s="505"/>
      <c r="J17" s="488"/>
    </row>
    <row r="18" spans="1:10" s="486" customFormat="1" x14ac:dyDescent="0.2">
      <c r="A18" s="1228"/>
      <c r="B18" s="638" t="s">
        <v>4</v>
      </c>
      <c r="C18" s="34">
        <v>36</v>
      </c>
      <c r="D18" s="34">
        <v>36</v>
      </c>
      <c r="E18" s="34">
        <v>33</v>
      </c>
      <c r="F18" s="493">
        <f>E18/D18</f>
        <v>0.91666666666666663</v>
      </c>
      <c r="G18" s="34">
        <v>3</v>
      </c>
      <c r="H18" s="724">
        <v>54</v>
      </c>
      <c r="I18" s="491"/>
      <c r="J18" s="488"/>
    </row>
    <row r="19" spans="1:10" s="486" customFormat="1" x14ac:dyDescent="0.2">
      <c r="A19" s="1228"/>
      <c r="B19" s="642" t="s">
        <v>5</v>
      </c>
      <c r="C19" s="499">
        <v>42</v>
      </c>
      <c r="D19" s="499">
        <v>48</v>
      </c>
      <c r="E19" s="499">
        <v>44</v>
      </c>
      <c r="F19" s="500">
        <f>E19/D19</f>
        <v>0.91666666666666663</v>
      </c>
      <c r="G19" s="499">
        <v>1</v>
      </c>
      <c r="H19" s="525">
        <v>49</v>
      </c>
      <c r="I19" s="505"/>
      <c r="J19" s="488"/>
    </row>
    <row r="20" spans="1:10" s="486" customFormat="1" x14ac:dyDescent="0.2">
      <c r="A20" s="1228"/>
      <c r="B20" s="638" t="s">
        <v>6</v>
      </c>
      <c r="C20" s="34">
        <v>43</v>
      </c>
      <c r="D20" s="34">
        <v>40</v>
      </c>
      <c r="E20" s="34">
        <v>36</v>
      </c>
      <c r="F20" s="493">
        <f>E20/D20</f>
        <v>0.9</v>
      </c>
      <c r="G20" s="34">
        <v>3</v>
      </c>
      <c r="H20" s="724">
        <v>45.3</v>
      </c>
      <c r="I20" s="491"/>
      <c r="J20" s="488"/>
    </row>
    <row r="21" spans="1:10" s="486" customFormat="1" x14ac:dyDescent="0.2">
      <c r="A21" s="1228"/>
      <c r="B21" s="637" t="s">
        <v>51</v>
      </c>
      <c r="C21" s="499">
        <f>SUM(C17:C20)</f>
        <v>161</v>
      </c>
      <c r="D21" s="499">
        <f>SUM(D17:D20)</f>
        <v>176</v>
      </c>
      <c r="E21" s="499">
        <f>SUM(E17:E20)</f>
        <v>163</v>
      </c>
      <c r="F21" s="500">
        <f>E21/D21</f>
        <v>0.92613636363636365</v>
      </c>
      <c r="G21" s="499">
        <f>SUM(G17:G20)</f>
        <v>13</v>
      </c>
      <c r="H21" s="525">
        <v>50.2</v>
      </c>
      <c r="I21" s="505"/>
      <c r="J21" s="488"/>
    </row>
    <row r="22" spans="1:10" s="486" customFormat="1" x14ac:dyDescent="0.2">
      <c r="A22" s="516"/>
      <c r="B22" s="517"/>
      <c r="C22" s="498"/>
      <c r="D22" s="498"/>
      <c r="E22" s="498"/>
      <c r="F22" s="497"/>
      <c r="G22" s="498"/>
      <c r="H22" s="518"/>
      <c r="I22" s="491"/>
      <c r="J22" s="488"/>
    </row>
    <row r="23" spans="1:10" s="486" customFormat="1" x14ac:dyDescent="0.2">
      <c r="A23" s="1228" t="s">
        <v>268</v>
      </c>
      <c r="B23" s="642" t="s">
        <v>3</v>
      </c>
      <c r="C23" s="572">
        <v>37</v>
      </c>
      <c r="D23" s="572">
        <v>29</v>
      </c>
      <c r="E23" s="572">
        <v>27</v>
      </c>
      <c r="F23" s="657">
        <f>E23/D23</f>
        <v>0.93103448275862066</v>
      </c>
      <c r="G23" s="572">
        <v>3</v>
      </c>
      <c r="H23" s="525">
        <v>67.599999999999994</v>
      </c>
      <c r="I23" s="505"/>
      <c r="J23" s="488"/>
    </row>
    <row r="24" spans="1:10" s="486" customFormat="1" x14ac:dyDescent="0.2">
      <c r="A24" s="1228"/>
      <c r="B24" s="638" t="s">
        <v>4</v>
      </c>
      <c r="C24" s="571">
        <v>27</v>
      </c>
      <c r="D24" s="571">
        <v>34</v>
      </c>
      <c r="E24" s="571">
        <v>33</v>
      </c>
      <c r="F24" s="602">
        <f>E24/D24</f>
        <v>0.97058823529411764</v>
      </c>
      <c r="G24" s="571">
        <v>4</v>
      </c>
      <c r="H24" s="574">
        <v>44.3</v>
      </c>
      <c r="I24" s="491"/>
      <c r="J24" s="488"/>
    </row>
    <row r="25" spans="1:10" s="486" customFormat="1" x14ac:dyDescent="0.2">
      <c r="A25" s="1228"/>
      <c r="B25" s="642" t="s">
        <v>5</v>
      </c>
      <c r="C25" s="572">
        <v>48</v>
      </c>
      <c r="D25" s="572">
        <v>23</v>
      </c>
      <c r="E25" s="572">
        <v>19</v>
      </c>
      <c r="F25" s="657">
        <f>E25/D25</f>
        <v>0.82608695652173914</v>
      </c>
      <c r="G25" s="572">
        <v>3</v>
      </c>
      <c r="H25" s="573">
        <v>49.6</v>
      </c>
      <c r="I25" s="505"/>
      <c r="J25" s="488"/>
    </row>
    <row r="26" spans="1:10" s="486" customFormat="1" x14ac:dyDescent="0.2">
      <c r="A26" s="1228"/>
      <c r="B26" s="638" t="s">
        <v>6</v>
      </c>
      <c r="C26" s="571">
        <v>25</v>
      </c>
      <c r="D26" s="571">
        <v>51</v>
      </c>
      <c r="E26" s="571">
        <v>48</v>
      </c>
      <c r="F26" s="602">
        <f>E26/D26</f>
        <v>0.94117647058823528</v>
      </c>
      <c r="G26" s="571">
        <v>1</v>
      </c>
      <c r="H26" s="574">
        <v>68.400000000000006</v>
      </c>
      <c r="I26" s="491"/>
      <c r="J26" s="488"/>
    </row>
    <row r="27" spans="1:10" s="486" customFormat="1" x14ac:dyDescent="0.2">
      <c r="A27" s="1228"/>
      <c r="B27" s="637" t="s">
        <v>51</v>
      </c>
      <c r="C27" s="499">
        <v>137</v>
      </c>
      <c r="D27" s="499">
        <f>SUM(D23:D26)</f>
        <v>137</v>
      </c>
      <c r="E27" s="499">
        <f>SUM(E23:E26)</f>
        <v>127</v>
      </c>
      <c r="F27" s="500">
        <f>E27/D27</f>
        <v>0.92700729927007297</v>
      </c>
      <c r="G27" s="499">
        <f>SUM(G23:G26)</f>
        <v>11</v>
      </c>
      <c r="H27" s="525">
        <v>59</v>
      </c>
      <c r="I27" s="505"/>
      <c r="J27" s="488"/>
    </row>
    <row r="28" spans="1:10" s="486" customFormat="1" x14ac:dyDescent="0.2">
      <c r="A28" s="516"/>
      <c r="B28" s="517"/>
      <c r="C28" s="498"/>
      <c r="D28" s="498"/>
      <c r="E28" s="498"/>
      <c r="F28" s="497"/>
      <c r="G28" s="498"/>
      <c r="H28" s="518"/>
      <c r="I28" s="491"/>
      <c r="J28" s="488"/>
    </row>
    <row r="29" spans="1:10" s="486" customFormat="1" x14ac:dyDescent="0.2">
      <c r="A29" s="1228" t="s">
        <v>269</v>
      </c>
      <c r="B29" s="642" t="s">
        <v>3</v>
      </c>
      <c r="C29" s="621">
        <v>32</v>
      </c>
      <c r="D29" s="621">
        <v>37</v>
      </c>
      <c r="E29" s="621">
        <v>32</v>
      </c>
      <c r="F29" s="657">
        <f>E29/D29</f>
        <v>0.86486486486486491</v>
      </c>
      <c r="G29" s="621">
        <v>3</v>
      </c>
      <c r="H29" s="525">
        <v>55.8</v>
      </c>
      <c r="I29" s="505"/>
      <c r="J29" s="488"/>
    </row>
    <row r="30" spans="1:10" s="486" customFormat="1" x14ac:dyDescent="0.2">
      <c r="A30" s="1228"/>
      <c r="B30" s="638" t="s">
        <v>4</v>
      </c>
      <c r="C30" s="618">
        <v>40</v>
      </c>
      <c r="D30" s="618">
        <v>27</v>
      </c>
      <c r="E30" s="618">
        <v>25</v>
      </c>
      <c r="F30" s="602">
        <f>E30/D30</f>
        <v>0.92592592592592593</v>
      </c>
      <c r="G30" s="618">
        <v>2</v>
      </c>
      <c r="H30" s="579">
        <v>62.1</v>
      </c>
      <c r="I30" s="491"/>
      <c r="J30" s="488"/>
    </row>
    <row r="31" spans="1:10" s="486" customFormat="1" x14ac:dyDescent="0.2">
      <c r="A31" s="1228"/>
      <c r="B31" s="642" t="s">
        <v>5</v>
      </c>
      <c r="C31" s="621">
        <v>47</v>
      </c>
      <c r="D31" s="621">
        <v>32</v>
      </c>
      <c r="E31" s="621">
        <v>31</v>
      </c>
      <c r="F31" s="657">
        <f>E31/D31</f>
        <v>0.96875</v>
      </c>
      <c r="G31" s="621">
        <v>3</v>
      </c>
      <c r="H31" s="590">
        <v>49.6</v>
      </c>
      <c r="I31" s="505"/>
      <c r="J31" s="488"/>
    </row>
    <row r="32" spans="1:10" s="486" customFormat="1" x14ac:dyDescent="0.2">
      <c r="A32" s="1228"/>
      <c r="B32" s="638" t="s">
        <v>6</v>
      </c>
      <c r="C32" s="618">
        <v>30</v>
      </c>
      <c r="D32" s="618">
        <v>33</v>
      </c>
      <c r="E32" s="618">
        <v>30</v>
      </c>
      <c r="F32" s="602">
        <f>E32/D32</f>
        <v>0.90909090909090906</v>
      </c>
      <c r="G32" s="618">
        <v>3</v>
      </c>
      <c r="H32" s="579">
        <v>52.3</v>
      </c>
      <c r="I32" s="491"/>
      <c r="J32" s="488"/>
    </row>
    <row r="33" spans="1:14" s="486" customFormat="1" x14ac:dyDescent="0.2">
      <c r="A33" s="1228"/>
      <c r="B33" s="637" t="s">
        <v>51</v>
      </c>
      <c r="C33" s="499">
        <f>SUM(C29:C32)</f>
        <v>149</v>
      </c>
      <c r="D33" s="499">
        <f>SUM(D29:D32)</f>
        <v>129</v>
      </c>
      <c r="E33" s="499">
        <f>SUM(E29:E32)</f>
        <v>118</v>
      </c>
      <c r="F33" s="657">
        <f>E33/D33</f>
        <v>0.9147286821705426</v>
      </c>
      <c r="G33" s="499">
        <f>SUM(G29:G32)</f>
        <v>11</v>
      </c>
      <c r="H33" s="525">
        <v>52.8</v>
      </c>
      <c r="I33" s="505"/>
      <c r="J33" s="488"/>
    </row>
    <row r="34" spans="1:14" s="486" customFormat="1" x14ac:dyDescent="0.2">
      <c r="A34" s="998"/>
      <c r="B34" s="723"/>
      <c r="C34" s="34"/>
      <c r="D34" s="34"/>
      <c r="E34" s="34"/>
      <c r="F34" s="602"/>
      <c r="G34" s="34"/>
      <c r="H34" s="724"/>
      <c r="I34" s="491"/>
      <c r="J34" s="488"/>
    </row>
    <row r="35" spans="1:14" s="486" customFormat="1" x14ac:dyDescent="0.2">
      <c r="A35" s="1228" t="s">
        <v>270</v>
      </c>
      <c r="B35" s="642" t="s">
        <v>3</v>
      </c>
      <c r="C35" s="621">
        <v>24</v>
      </c>
      <c r="D35" s="621">
        <v>21</v>
      </c>
      <c r="E35" s="621">
        <v>20</v>
      </c>
      <c r="F35" s="657">
        <f>E35/D35</f>
        <v>0.95238095238095233</v>
      </c>
      <c r="G35" s="621">
        <v>2</v>
      </c>
      <c r="H35" s="525">
        <v>54.8</v>
      </c>
      <c r="I35" s="505"/>
      <c r="J35" s="488"/>
    </row>
    <row r="36" spans="1:14" s="486" customFormat="1" x14ac:dyDescent="0.2">
      <c r="A36" s="1228"/>
      <c r="B36" s="638" t="s">
        <v>4</v>
      </c>
      <c r="C36" s="618">
        <v>35</v>
      </c>
      <c r="D36" s="618">
        <v>35</v>
      </c>
      <c r="E36" s="618">
        <v>34</v>
      </c>
      <c r="F36" s="602">
        <f>E36/D36</f>
        <v>0.97142857142857142</v>
      </c>
      <c r="G36" s="618">
        <v>3</v>
      </c>
      <c r="H36" s="579">
        <v>77.8</v>
      </c>
      <c r="I36" s="491"/>
      <c r="J36" s="488"/>
    </row>
    <row r="37" spans="1:14" s="486" customFormat="1" x14ac:dyDescent="0.2">
      <c r="A37" s="1228"/>
      <c r="B37" s="642" t="s">
        <v>5</v>
      </c>
      <c r="C37" s="621">
        <v>28</v>
      </c>
      <c r="D37" s="621">
        <v>32</v>
      </c>
      <c r="E37" s="621">
        <v>31</v>
      </c>
      <c r="F37" s="657">
        <f>E37/D37</f>
        <v>0.96875</v>
      </c>
      <c r="G37" s="621">
        <v>1</v>
      </c>
      <c r="H37" s="590">
        <v>47</v>
      </c>
      <c r="I37" s="505"/>
      <c r="J37" s="488"/>
    </row>
    <row r="38" spans="1:14" s="486" customFormat="1" hidden="1" x14ac:dyDescent="0.2">
      <c r="A38" s="1228"/>
      <c r="B38" s="638" t="s">
        <v>6</v>
      </c>
      <c r="C38" s="618"/>
      <c r="D38" s="618"/>
      <c r="E38" s="618"/>
      <c r="F38" s="602" t="e">
        <f>E38/D38</f>
        <v>#DIV/0!</v>
      </c>
      <c r="G38" s="618"/>
      <c r="H38" s="579"/>
      <c r="I38" s="491"/>
      <c r="J38" s="488"/>
    </row>
    <row r="39" spans="1:14" s="486" customFormat="1" x14ac:dyDescent="0.2">
      <c r="A39" s="1228"/>
      <c r="B39" s="723" t="s">
        <v>51</v>
      </c>
      <c r="C39" s="34">
        <f>SUM(C35:C38)</f>
        <v>87</v>
      </c>
      <c r="D39" s="34">
        <f>SUM(D35:D38)</f>
        <v>88</v>
      </c>
      <c r="E39" s="34">
        <f>SUM(E35:E38)</f>
        <v>85</v>
      </c>
      <c r="F39" s="602">
        <f>E39/D39</f>
        <v>0.96590909090909094</v>
      </c>
      <c r="G39" s="34">
        <f>SUM(G35:G38)</f>
        <v>6</v>
      </c>
      <c r="H39" s="724">
        <v>61.8</v>
      </c>
      <c r="I39" s="491"/>
      <c r="J39" s="488"/>
    </row>
    <row r="40" spans="1:14" x14ac:dyDescent="0.2">
      <c r="A40" s="179" t="s">
        <v>84</v>
      </c>
      <c r="B40" s="1013"/>
      <c r="C40" s="1014"/>
      <c r="D40" s="1014"/>
      <c r="E40" s="1014"/>
      <c r="F40" s="1014"/>
      <c r="G40" s="1014"/>
      <c r="H40" s="1015"/>
      <c r="I40" s="1016"/>
      <c r="J40" s="9"/>
    </row>
    <row r="41" spans="1:14" s="486" customFormat="1" x14ac:dyDescent="0.2">
      <c r="A41" s="116"/>
      <c r="B41" s="739"/>
      <c r="C41" s="60"/>
      <c r="D41" s="60"/>
      <c r="E41" s="60"/>
      <c r="F41" s="60"/>
      <c r="G41" s="60"/>
      <c r="H41" s="109"/>
      <c r="I41" s="10"/>
      <c r="J41" s="488"/>
    </row>
    <row r="42" spans="1:14" x14ac:dyDescent="0.2">
      <c r="A42" s="92" t="s">
        <v>56</v>
      </c>
      <c r="C42" s="26"/>
      <c r="D42" s="26"/>
      <c r="E42" s="26"/>
      <c r="F42" s="26"/>
      <c r="G42" s="26"/>
    </row>
    <row r="43" spans="1:14" ht="27" customHeight="1" x14ac:dyDescent="0.2">
      <c r="A43" s="1217" t="s">
        <v>289</v>
      </c>
      <c r="B43" s="1218"/>
      <c r="C43" s="1218"/>
      <c r="D43" s="1218"/>
      <c r="E43" s="1218"/>
      <c r="F43" s="1218"/>
      <c r="G43" s="1218"/>
      <c r="H43" s="1218"/>
    </row>
    <row r="44" spans="1:14" ht="43.15" customHeight="1" x14ac:dyDescent="0.2">
      <c r="A44" s="1219" t="s">
        <v>237</v>
      </c>
      <c r="B44" s="1218"/>
      <c r="C44" s="1218"/>
      <c r="D44" s="1218"/>
      <c r="E44" s="1218"/>
      <c r="F44" s="1218"/>
      <c r="G44" s="1218"/>
      <c r="H44" s="1218"/>
    </row>
    <row r="45" spans="1:14" s="1067" customFormat="1" ht="61.15" customHeight="1" x14ac:dyDescent="0.2">
      <c r="A45" s="1225" t="s">
        <v>514</v>
      </c>
      <c r="B45" s="1226"/>
      <c r="C45" s="1226"/>
      <c r="D45" s="1226"/>
      <c r="E45" s="1226"/>
      <c r="F45" s="1226"/>
      <c r="G45" s="1226"/>
      <c r="H45" s="1226"/>
      <c r="I45" s="1065"/>
      <c r="J45" s="1066"/>
      <c r="K45" s="1066"/>
      <c r="L45" s="1066"/>
      <c r="M45" s="1066"/>
      <c r="N45" s="1066"/>
    </row>
    <row r="46" spans="1:14" s="644" customFormat="1" x14ac:dyDescent="0.2">
      <c r="A46" s="1229" t="s">
        <v>401</v>
      </c>
      <c r="B46" s="1229"/>
      <c r="C46" s="1229"/>
      <c r="D46" s="1229"/>
      <c r="E46" s="1229"/>
      <c r="F46" s="1229"/>
      <c r="G46" s="1229"/>
      <c r="H46" s="1229"/>
      <c r="I46" s="64"/>
      <c r="J46" s="465"/>
      <c r="K46" s="465"/>
      <c r="L46" s="465"/>
      <c r="M46" s="465"/>
      <c r="N46" s="465"/>
    </row>
    <row r="47" spans="1:14" ht="37.9" customHeight="1" x14ac:dyDescent="0.2">
      <c r="A47" s="1222" t="s">
        <v>397</v>
      </c>
      <c r="B47" s="1222"/>
      <c r="C47" s="1222"/>
      <c r="D47" s="1222"/>
      <c r="E47" s="1222"/>
      <c r="F47" s="1222"/>
      <c r="G47" s="1222"/>
      <c r="H47" s="1222"/>
      <c r="I47" s="93"/>
    </row>
    <row r="48" spans="1:14" ht="13.5" customHeight="1" x14ac:dyDescent="0.2">
      <c r="A48" s="1227" t="s">
        <v>398</v>
      </c>
      <c r="B48" s="1227"/>
      <c r="C48" s="1227"/>
      <c r="D48" s="1227"/>
      <c r="E48" s="1227"/>
      <c r="F48" s="1227"/>
      <c r="G48" s="1227"/>
      <c r="H48" s="1227"/>
      <c r="I48" s="94"/>
    </row>
    <row r="49" spans="1:13" ht="27" customHeight="1" x14ac:dyDescent="0.2">
      <c r="A49" s="1220" t="s">
        <v>399</v>
      </c>
      <c r="B49" s="1221"/>
      <c r="C49" s="1221"/>
      <c r="D49" s="1221"/>
      <c r="E49" s="1221"/>
      <c r="F49" s="1221"/>
      <c r="G49" s="1221"/>
      <c r="H49" s="1068"/>
      <c r="I49" s="94"/>
    </row>
    <row r="50" spans="1:13" ht="53.45" customHeight="1" x14ac:dyDescent="0.2">
      <c r="A50" s="1223" t="s">
        <v>400</v>
      </c>
      <c r="B50" s="1224"/>
      <c r="C50" s="1224"/>
      <c r="D50" s="1224"/>
      <c r="E50" s="1224"/>
      <c r="F50" s="1224"/>
      <c r="G50" s="1224"/>
      <c r="H50" s="1224"/>
      <c r="I50" s="94"/>
    </row>
    <row r="51" spans="1:13" ht="24" customHeight="1" x14ac:dyDescent="0.2">
      <c r="A51" s="1219" t="s">
        <v>516</v>
      </c>
      <c r="B51" s="1218"/>
      <c r="C51" s="1218"/>
      <c r="D51" s="1218"/>
      <c r="E51" s="1218"/>
      <c r="F51" s="1218"/>
      <c r="G51" s="1218"/>
      <c r="H51" s="1218"/>
      <c r="I51" s="94"/>
    </row>
    <row r="52" spans="1:13" x14ac:dyDescent="0.2">
      <c r="A52" s="1186"/>
      <c r="B52" s="1212"/>
      <c r="C52" s="1212"/>
      <c r="D52" s="1212"/>
      <c r="E52" s="1212"/>
      <c r="F52" s="1212"/>
      <c r="G52" s="1212"/>
      <c r="H52" s="1212"/>
      <c r="I52" s="94"/>
    </row>
    <row r="53" spans="1:13" x14ac:dyDescent="0.2">
      <c r="A53" s="94"/>
      <c r="B53" s="740"/>
      <c r="C53" s="26"/>
      <c r="D53" s="26"/>
      <c r="E53" s="26"/>
      <c r="F53" s="26"/>
      <c r="G53" s="26"/>
      <c r="H53" s="94"/>
      <c r="I53" s="94"/>
      <c r="L53" s="490"/>
      <c r="M53" s="490"/>
    </row>
    <row r="54" spans="1:13" ht="15" x14ac:dyDescent="0.25">
      <c r="A54" s="857" t="s">
        <v>575</v>
      </c>
      <c r="B54" s="740"/>
      <c r="C54" s="26"/>
      <c r="D54" s="26"/>
      <c r="E54" s="26"/>
      <c r="F54" s="26"/>
      <c r="G54" s="26"/>
      <c r="H54" s="94"/>
      <c r="I54" s="94"/>
      <c r="L54" s="490"/>
      <c r="M54" s="490"/>
    </row>
    <row r="55" spans="1:13" x14ac:dyDescent="0.2">
      <c r="A55" s="94"/>
      <c r="B55" s="740"/>
      <c r="C55" s="26"/>
      <c r="D55" s="26"/>
      <c r="E55" s="26"/>
      <c r="F55" s="26"/>
      <c r="G55" s="26"/>
      <c r="H55" s="94"/>
      <c r="I55" s="94"/>
      <c r="L55" s="490"/>
      <c r="M55" s="490"/>
    </row>
    <row r="56" spans="1:13" x14ac:dyDescent="0.2">
      <c r="A56" s="94"/>
      <c r="B56" s="740"/>
      <c r="C56" s="26"/>
      <c r="D56" s="26"/>
      <c r="E56" s="26"/>
      <c r="F56" s="26"/>
      <c r="G56" s="26"/>
      <c r="H56" s="94"/>
      <c r="I56" s="94"/>
      <c r="L56" s="490"/>
      <c r="M56" s="490"/>
    </row>
    <row r="57" spans="1:13" x14ac:dyDescent="0.2">
      <c r="A57" s="94"/>
      <c r="B57" s="740"/>
      <c r="C57" s="26"/>
      <c r="D57" s="26"/>
      <c r="E57" s="26"/>
      <c r="F57" s="26"/>
      <c r="G57" s="26"/>
      <c r="H57" s="94"/>
      <c r="L57" s="490"/>
      <c r="M57" s="490"/>
    </row>
    <row r="58" spans="1:13" x14ac:dyDescent="0.2">
      <c r="L58" s="490"/>
      <c r="M58" s="490"/>
    </row>
    <row r="59" spans="1:13" x14ac:dyDescent="0.2">
      <c r="L59" s="490"/>
      <c r="M59" s="490"/>
    </row>
    <row r="60" spans="1:13" x14ac:dyDescent="0.2">
      <c r="L60" s="490"/>
      <c r="M60" s="490"/>
    </row>
    <row r="61" spans="1:13" x14ac:dyDescent="0.2">
      <c r="I61" s="9"/>
      <c r="J61" s="9"/>
      <c r="L61" s="490"/>
      <c r="M61" s="490"/>
    </row>
    <row r="62" spans="1:13" x14ac:dyDescent="0.2">
      <c r="C62" s="27"/>
      <c r="D62" s="27"/>
      <c r="E62" s="27"/>
      <c r="F62" s="27"/>
      <c r="G62" s="27"/>
      <c r="I62" s="9"/>
      <c r="J62" s="9"/>
      <c r="L62" s="490"/>
      <c r="M62" s="490"/>
    </row>
    <row r="63" spans="1:13" x14ac:dyDescent="0.2">
      <c r="C63" s="27"/>
      <c r="D63" s="27"/>
      <c r="E63" s="27"/>
      <c r="F63" s="27"/>
      <c r="G63" s="27"/>
      <c r="L63" s="490"/>
      <c r="M63" s="490"/>
    </row>
    <row r="64" spans="1:13" x14ac:dyDescent="0.2">
      <c r="D64" s="10"/>
      <c r="E64" s="10"/>
      <c r="F64" s="10"/>
      <c r="G64" s="10"/>
      <c r="L64" s="490"/>
      <c r="M64" s="490"/>
    </row>
    <row r="65" spans="1:7" x14ac:dyDescent="0.2">
      <c r="D65" s="10"/>
      <c r="E65" s="10"/>
      <c r="F65" s="10"/>
      <c r="G65" s="10"/>
    </row>
    <row r="66" spans="1:7" x14ac:dyDescent="0.2">
      <c r="D66" s="10"/>
      <c r="E66" s="10"/>
      <c r="F66" s="10"/>
      <c r="G66" s="10"/>
    </row>
    <row r="75" spans="1:7" x14ac:dyDescent="0.2">
      <c r="A75" s="232"/>
      <c r="C75" s="232"/>
    </row>
    <row r="76" spans="1:7" s="356" customFormat="1" ht="15" x14ac:dyDescent="0.25">
      <c r="A76" s="857" t="s">
        <v>591</v>
      </c>
      <c r="B76" s="741"/>
      <c r="C76" s="390"/>
      <c r="D76" s="534"/>
      <c r="E76" s="363"/>
      <c r="F76" s="363"/>
      <c r="G76" s="363"/>
    </row>
    <row r="77" spans="1:7" s="389" customFormat="1" x14ac:dyDescent="0.2">
      <c r="A77" s="526" t="s">
        <v>21</v>
      </c>
      <c r="B77" s="522" t="s">
        <v>3</v>
      </c>
      <c r="C77" s="523"/>
      <c r="D77" s="470"/>
      <c r="E77" s="534"/>
      <c r="F77" s="534"/>
      <c r="G77" s="470"/>
    </row>
    <row r="78" spans="1:7" s="389" customFormat="1" x14ac:dyDescent="0.2">
      <c r="A78" s="523"/>
      <c r="B78" s="522" t="s">
        <v>4</v>
      </c>
      <c r="C78" s="523"/>
      <c r="D78" s="470"/>
      <c r="E78" s="534"/>
      <c r="F78" s="534"/>
      <c r="G78" s="470"/>
    </row>
    <row r="79" spans="1:7" s="389" customFormat="1" x14ac:dyDescent="0.2">
      <c r="A79" s="523"/>
      <c r="B79" s="522" t="s">
        <v>5</v>
      </c>
      <c r="C79" s="523"/>
      <c r="D79" s="470"/>
      <c r="E79" s="534"/>
      <c r="F79" s="534"/>
      <c r="G79" s="470"/>
    </row>
    <row r="80" spans="1:7" s="389" customFormat="1" x14ac:dyDescent="0.2">
      <c r="A80" s="526"/>
      <c r="B80" s="522" t="s">
        <v>6</v>
      </c>
      <c r="C80" s="523"/>
      <c r="D80" s="470"/>
      <c r="E80" s="534"/>
      <c r="F80" s="534"/>
      <c r="G80" s="470"/>
    </row>
    <row r="81" spans="1:7" s="389" customFormat="1" x14ac:dyDescent="0.2">
      <c r="A81" s="526" t="s">
        <v>233</v>
      </c>
      <c r="B81" s="522" t="s">
        <v>3</v>
      </c>
      <c r="C81" s="523"/>
      <c r="D81" s="470"/>
      <c r="E81" s="534"/>
      <c r="F81" s="534"/>
      <c r="G81" s="470"/>
    </row>
    <row r="82" spans="1:7" s="390" customFormat="1" x14ac:dyDescent="0.2">
      <c r="A82" s="523"/>
      <c r="B82" s="522" t="s">
        <v>4</v>
      </c>
      <c r="C82" s="523"/>
      <c r="D82" s="470"/>
      <c r="E82" s="534"/>
      <c r="F82" s="534"/>
      <c r="G82" s="363"/>
    </row>
    <row r="83" spans="1:7" s="16" customFormat="1" x14ac:dyDescent="0.2">
      <c r="A83" s="523"/>
      <c r="B83" s="522" t="s">
        <v>5</v>
      </c>
      <c r="C83" s="523"/>
      <c r="D83" s="334"/>
      <c r="E83" s="581"/>
      <c r="F83" s="581"/>
      <c r="G83" s="15"/>
    </row>
    <row r="84" spans="1:7" s="16" customFormat="1" x14ac:dyDescent="0.2">
      <c r="A84" s="526"/>
      <c r="B84" s="522" t="s">
        <v>6</v>
      </c>
      <c r="C84" s="523"/>
      <c r="D84" s="334"/>
      <c r="E84" s="581"/>
      <c r="F84" s="581"/>
      <c r="G84" s="15"/>
    </row>
    <row r="85" spans="1:7" s="16" customFormat="1" x14ac:dyDescent="0.2">
      <c r="A85" s="527" t="s">
        <v>265</v>
      </c>
      <c r="B85" s="522" t="s">
        <v>3</v>
      </c>
      <c r="C85" s="523"/>
      <c r="D85" s="334"/>
      <c r="E85" s="581"/>
      <c r="F85" s="581"/>
      <c r="G85" s="15"/>
    </row>
    <row r="86" spans="1:7" s="16" customFormat="1" x14ac:dyDescent="0.2">
      <c r="A86" s="523"/>
      <c r="B86" s="522" t="s">
        <v>4</v>
      </c>
      <c r="C86" s="523"/>
      <c r="D86" s="334"/>
      <c r="E86" s="581"/>
      <c r="F86" s="581"/>
      <c r="G86" s="15"/>
    </row>
    <row r="87" spans="1:7" s="16" customFormat="1" x14ac:dyDescent="0.2">
      <c r="A87" s="523"/>
      <c r="B87" s="522" t="s">
        <v>5</v>
      </c>
      <c r="C87" s="523"/>
      <c r="D87" s="334"/>
      <c r="E87" s="581"/>
      <c r="F87" s="581"/>
      <c r="G87" s="15"/>
    </row>
    <row r="88" spans="1:7" s="16" customFormat="1" x14ac:dyDescent="0.2">
      <c r="A88" s="523"/>
      <c r="B88" s="522" t="s">
        <v>6</v>
      </c>
      <c r="C88" s="523"/>
      <c r="D88" s="334"/>
      <c r="E88" s="581"/>
      <c r="F88" s="581"/>
      <c r="G88" s="15"/>
    </row>
    <row r="89" spans="1:7" s="16" customFormat="1" x14ac:dyDescent="0.2">
      <c r="A89" s="527" t="s">
        <v>268</v>
      </c>
      <c r="B89" s="522" t="s">
        <v>3</v>
      </c>
      <c r="C89" s="523"/>
      <c r="D89" s="334"/>
      <c r="E89" s="581"/>
      <c r="F89" s="581"/>
      <c r="G89" s="15"/>
    </row>
    <row r="90" spans="1:7" s="16" customFormat="1" x14ac:dyDescent="0.2">
      <c r="A90" s="523"/>
      <c r="B90" s="522" t="s">
        <v>4</v>
      </c>
      <c r="C90" s="523"/>
      <c r="D90" s="334"/>
      <c r="E90" s="581"/>
      <c r="F90" s="581"/>
      <c r="G90" s="15"/>
    </row>
    <row r="91" spans="1:7" x14ac:dyDescent="0.2">
      <c r="A91" s="523"/>
      <c r="B91" s="522" t="s">
        <v>5</v>
      </c>
      <c r="C91" s="523"/>
      <c r="D91" s="334"/>
      <c r="E91" s="581"/>
      <c r="F91" s="581"/>
    </row>
    <row r="92" spans="1:7" x14ac:dyDescent="0.2">
      <c r="A92" s="523"/>
      <c r="B92" s="522" t="s">
        <v>6</v>
      </c>
      <c r="C92" s="523"/>
      <c r="D92" s="334"/>
      <c r="E92" s="581"/>
      <c r="F92" s="581"/>
    </row>
    <row r="93" spans="1:7" x14ac:dyDescent="0.2">
      <c r="A93" s="527" t="s">
        <v>269</v>
      </c>
      <c r="B93" s="522" t="s">
        <v>3</v>
      </c>
      <c r="C93" s="523"/>
      <c r="D93" s="334"/>
      <c r="E93" s="581"/>
      <c r="F93" s="581"/>
    </row>
    <row r="94" spans="1:7" x14ac:dyDescent="0.2">
      <c r="A94" s="523"/>
      <c r="B94" s="522" t="s">
        <v>4</v>
      </c>
      <c r="C94" s="523"/>
      <c r="D94" s="334"/>
      <c r="E94" s="581"/>
      <c r="F94" s="581"/>
    </row>
    <row r="95" spans="1:7" x14ac:dyDescent="0.2">
      <c r="A95" s="523"/>
      <c r="B95" s="522" t="s">
        <v>5</v>
      </c>
      <c r="C95" s="523"/>
      <c r="D95" s="334"/>
      <c r="E95" s="581"/>
      <c r="F95" s="581"/>
    </row>
    <row r="96" spans="1:7" x14ac:dyDescent="0.2">
      <c r="A96" s="523"/>
      <c r="B96" s="522" t="s">
        <v>6</v>
      </c>
      <c r="C96" s="523"/>
      <c r="D96" s="334"/>
      <c r="E96" s="581"/>
      <c r="F96" s="581"/>
    </row>
    <row r="97" spans="1:13" x14ac:dyDescent="0.2">
      <c r="A97" s="527" t="s">
        <v>270</v>
      </c>
      <c r="B97" s="522" t="s">
        <v>3</v>
      </c>
      <c r="C97" s="523"/>
      <c r="D97" s="334"/>
      <c r="E97" s="581"/>
      <c r="F97" s="581"/>
    </row>
    <row r="98" spans="1:13" x14ac:dyDescent="0.2">
      <c r="A98" s="523"/>
      <c r="B98" s="522" t="s">
        <v>4</v>
      </c>
      <c r="C98" s="523"/>
      <c r="D98" s="334"/>
      <c r="E98" s="581"/>
      <c r="F98" s="581"/>
    </row>
    <row r="99" spans="1:13" x14ac:dyDescent="0.2">
      <c r="A99" s="523"/>
      <c r="B99" s="522" t="s">
        <v>5</v>
      </c>
      <c r="C99" s="523"/>
      <c r="D99" s="334"/>
      <c r="E99" s="581"/>
      <c r="F99" s="581"/>
      <c r="K99" s="511"/>
      <c r="L99" s="511" t="s">
        <v>255</v>
      </c>
      <c r="M99" s="511" t="s">
        <v>256</v>
      </c>
    </row>
    <row r="100" spans="1:13" x14ac:dyDescent="0.2">
      <c r="A100" s="523"/>
      <c r="B100" s="522" t="s">
        <v>6</v>
      </c>
      <c r="C100" s="523"/>
      <c r="D100" s="334"/>
      <c r="E100" s="581"/>
      <c r="F100" s="581"/>
      <c r="K100" s="511" t="s">
        <v>21</v>
      </c>
      <c r="L100" s="349">
        <f>C9</f>
        <v>145</v>
      </c>
      <c r="M100" s="349">
        <f>D9</f>
        <v>281</v>
      </c>
    </row>
    <row r="101" spans="1:13" x14ac:dyDescent="0.2">
      <c r="A101" s="523"/>
      <c r="B101" s="523"/>
      <c r="C101" s="523"/>
      <c r="D101" s="334"/>
      <c r="K101" s="511" t="s">
        <v>233</v>
      </c>
      <c r="L101" s="349">
        <f>C15</f>
        <v>142</v>
      </c>
      <c r="M101" s="349">
        <f>D15</f>
        <v>192</v>
      </c>
    </row>
    <row r="102" spans="1:13" x14ac:dyDescent="0.2">
      <c r="A102" s="523"/>
      <c r="B102" s="523"/>
      <c r="C102" s="523"/>
      <c r="D102" s="334"/>
      <c r="K102" s="511" t="s">
        <v>265</v>
      </c>
      <c r="L102" s="349">
        <f>C21</f>
        <v>161</v>
      </c>
      <c r="M102" s="349">
        <f>D21</f>
        <v>176</v>
      </c>
    </row>
    <row r="103" spans="1:13" x14ac:dyDescent="0.2">
      <c r="A103" s="523"/>
      <c r="B103" s="523"/>
      <c r="C103" s="523"/>
      <c r="K103" s="511" t="s">
        <v>268</v>
      </c>
      <c r="L103" s="349">
        <f>C27</f>
        <v>137</v>
      </c>
      <c r="M103" s="349">
        <f>D27</f>
        <v>137</v>
      </c>
    </row>
    <row r="104" spans="1:13" x14ac:dyDescent="0.2">
      <c r="A104" s="844"/>
      <c r="B104" s="844"/>
      <c r="C104" s="844"/>
      <c r="K104" s="511" t="s">
        <v>269</v>
      </c>
      <c r="L104" s="349">
        <f>C33</f>
        <v>149</v>
      </c>
      <c r="M104" s="349">
        <f>D33</f>
        <v>129</v>
      </c>
    </row>
    <row r="105" spans="1:13" x14ac:dyDescent="0.2">
      <c r="A105" s="509"/>
      <c r="C105" s="509"/>
    </row>
  </sheetData>
  <dataConsolidate/>
  <mergeCells count="16">
    <mergeCell ref="A35:A39"/>
    <mergeCell ref="A46:H46"/>
    <mergeCell ref="A29:A33"/>
    <mergeCell ref="A5:A9"/>
    <mergeCell ref="A11:A15"/>
    <mergeCell ref="A17:A21"/>
    <mergeCell ref="A23:A27"/>
    <mergeCell ref="A52:H52"/>
    <mergeCell ref="A43:H43"/>
    <mergeCell ref="A51:H51"/>
    <mergeCell ref="A49:G49"/>
    <mergeCell ref="A47:H47"/>
    <mergeCell ref="A50:H50"/>
    <mergeCell ref="A44:H44"/>
    <mergeCell ref="A45:H45"/>
    <mergeCell ref="A48:H48"/>
  </mergeCells>
  <hyperlinks>
    <hyperlink ref="A1" location="Contents!A1" tooltip="Contents Page" display="Return to Contents Page"/>
    <hyperlink ref="J2" location="'3.1'!A54" display="(Go to Quarterly Charts)"/>
  </hyperlinks>
  <pageMargins left="0.74803149606299213" right="0.74803149606299213" top="0.52" bottom="0.98425196850393704" header="0.51181102362204722" footer="0.51181102362204722"/>
  <pageSetup paperSize="9" scale="8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142"/>
  <sheetViews>
    <sheetView showGridLines="0" zoomScaleNormal="100" workbookViewId="0">
      <pane ySplit="4" topLeftCell="A5" activePane="bottomLeft" state="frozen"/>
      <selection activeCell="E94" sqref="E94"/>
      <selection pane="bottomLeft" activeCell="A2" sqref="A2"/>
    </sheetView>
  </sheetViews>
  <sheetFormatPr defaultColWidth="9.28515625" defaultRowHeight="12.75" x14ac:dyDescent="0.2"/>
  <cols>
    <col min="1" max="1" width="6.7109375" style="182" customWidth="1"/>
    <col min="2" max="2" width="42.5703125" style="183" customWidth="1"/>
    <col min="3" max="14" width="8.28515625" style="186" customWidth="1"/>
    <col min="15" max="15" width="0.28515625" style="650" customWidth="1"/>
    <col min="16" max="16" width="11.7109375" style="182" customWidth="1"/>
    <col min="17" max="16384" width="9.28515625" style="182"/>
  </cols>
  <sheetData>
    <row r="1" spans="1:18" ht="16.5" customHeight="1" x14ac:dyDescent="0.2">
      <c r="A1" s="124" t="s">
        <v>85</v>
      </c>
      <c r="P1" s="558" t="s">
        <v>136</v>
      </c>
    </row>
    <row r="2" spans="1:18" ht="17.25" x14ac:dyDescent="0.25">
      <c r="A2" s="858" t="s">
        <v>408</v>
      </c>
      <c r="B2" s="860"/>
      <c r="P2" s="558" t="s">
        <v>146</v>
      </c>
    </row>
    <row r="3" spans="1:18" ht="15.75" x14ac:dyDescent="0.25">
      <c r="A3" s="809"/>
    </row>
    <row r="4" spans="1:18" s="187" customFormat="1" ht="115.15" customHeight="1" x14ac:dyDescent="0.2">
      <c r="A4" s="188"/>
      <c r="B4" s="218"/>
      <c r="C4" s="224" t="s">
        <v>25</v>
      </c>
      <c r="D4" s="224" t="s">
        <v>26</v>
      </c>
      <c r="E4" s="224" t="s">
        <v>27</v>
      </c>
      <c r="F4" s="224" t="s">
        <v>275</v>
      </c>
      <c r="G4" s="224" t="s">
        <v>28</v>
      </c>
      <c r="H4" s="224" t="s">
        <v>29</v>
      </c>
      <c r="I4" s="224" t="s">
        <v>30</v>
      </c>
      <c r="J4" s="224" t="s">
        <v>31</v>
      </c>
      <c r="K4" s="224" t="s">
        <v>32</v>
      </c>
      <c r="L4" s="224" t="s">
        <v>33</v>
      </c>
      <c r="M4" s="224" t="s">
        <v>34</v>
      </c>
      <c r="N4" s="224" t="s">
        <v>412</v>
      </c>
      <c r="O4" s="212"/>
    </row>
    <row r="5" spans="1:18" ht="21" customHeight="1" x14ac:dyDescent="0.2">
      <c r="A5" s="1192" t="s">
        <v>372</v>
      </c>
      <c r="B5" s="684" t="s">
        <v>353</v>
      </c>
      <c r="C5" s="686">
        <v>0</v>
      </c>
      <c r="D5" s="686">
        <v>2</v>
      </c>
      <c r="E5" s="686">
        <v>1</v>
      </c>
      <c r="F5" s="686">
        <v>6</v>
      </c>
      <c r="G5" s="686">
        <v>2</v>
      </c>
      <c r="H5" s="686">
        <v>1</v>
      </c>
      <c r="I5" s="686">
        <v>1</v>
      </c>
      <c r="J5" s="686">
        <v>1</v>
      </c>
      <c r="K5" s="686">
        <v>3</v>
      </c>
      <c r="L5" s="686">
        <v>4</v>
      </c>
      <c r="M5" s="686">
        <v>3</v>
      </c>
      <c r="N5" s="696">
        <f>SUM(C5:M5)</f>
        <v>24</v>
      </c>
      <c r="O5" s="696"/>
      <c r="P5" s="644"/>
      <c r="Q5" s="644"/>
    </row>
    <row r="6" spans="1:18" ht="21" customHeight="1" x14ac:dyDescent="0.2">
      <c r="A6" s="1196"/>
      <c r="B6" s="685" t="s">
        <v>354</v>
      </c>
      <c r="C6" s="688">
        <v>3</v>
      </c>
      <c r="D6" s="688">
        <v>2</v>
      </c>
      <c r="E6" s="688">
        <v>2</v>
      </c>
      <c r="F6" s="688">
        <v>12</v>
      </c>
      <c r="G6" s="688">
        <v>3</v>
      </c>
      <c r="H6" s="688">
        <v>5</v>
      </c>
      <c r="I6" s="688">
        <v>0</v>
      </c>
      <c r="J6" s="688">
        <v>4</v>
      </c>
      <c r="K6" s="688">
        <v>1</v>
      </c>
      <c r="L6" s="688">
        <v>0</v>
      </c>
      <c r="M6" s="688">
        <v>3</v>
      </c>
      <c r="N6" s="689">
        <f>SUM(C6:M6)</f>
        <v>35</v>
      </c>
      <c r="O6" s="689"/>
      <c r="P6" s="644"/>
      <c r="Q6" s="644"/>
    </row>
    <row r="7" spans="1:18" ht="21" customHeight="1" x14ac:dyDescent="0.2">
      <c r="A7" s="1196"/>
      <c r="B7" s="684" t="s">
        <v>355</v>
      </c>
      <c r="C7" s="686">
        <v>3</v>
      </c>
      <c r="D7" s="686">
        <v>1</v>
      </c>
      <c r="E7" s="686">
        <v>2</v>
      </c>
      <c r="F7" s="686">
        <v>3</v>
      </c>
      <c r="G7" s="686">
        <v>1</v>
      </c>
      <c r="H7" s="686">
        <v>3</v>
      </c>
      <c r="I7" s="686">
        <v>2</v>
      </c>
      <c r="J7" s="686">
        <v>3</v>
      </c>
      <c r="K7" s="686">
        <v>3</v>
      </c>
      <c r="L7" s="686">
        <v>4</v>
      </c>
      <c r="M7" s="686">
        <v>2</v>
      </c>
      <c r="N7" s="696">
        <f>SUM(C7:M7)</f>
        <v>27</v>
      </c>
      <c r="O7" s="696"/>
      <c r="P7" s="644"/>
      <c r="Q7" s="644"/>
    </row>
    <row r="8" spans="1:18" ht="21" hidden="1" customHeight="1" x14ac:dyDescent="0.2">
      <c r="A8" s="1196"/>
      <c r="B8" s="684" t="s">
        <v>356</v>
      </c>
      <c r="C8" s="971"/>
      <c r="D8" s="686"/>
      <c r="E8" s="686"/>
      <c r="F8" s="686"/>
      <c r="G8" s="686"/>
      <c r="H8" s="686"/>
      <c r="I8" s="686"/>
      <c r="J8" s="686"/>
      <c r="K8" s="686"/>
      <c r="L8" s="686"/>
      <c r="M8" s="686"/>
      <c r="N8" s="696">
        <f>SUM(C8:M8)</f>
        <v>0</v>
      </c>
      <c r="O8" s="696"/>
      <c r="P8" s="644"/>
      <c r="Q8" s="644"/>
    </row>
    <row r="9" spans="1:18" ht="21" customHeight="1" x14ac:dyDescent="0.2">
      <c r="A9" s="1196"/>
      <c r="B9" s="190" t="s">
        <v>362</v>
      </c>
      <c r="C9" s="687">
        <f>SUM(C5:C8)</f>
        <v>6</v>
      </c>
      <c r="D9" s="687">
        <f t="shared" ref="D9:N9" si="0">SUM(D5:D8)</f>
        <v>5</v>
      </c>
      <c r="E9" s="687">
        <f t="shared" si="0"/>
        <v>5</v>
      </c>
      <c r="F9" s="687">
        <f t="shared" si="0"/>
        <v>21</v>
      </c>
      <c r="G9" s="687">
        <f t="shared" si="0"/>
        <v>6</v>
      </c>
      <c r="H9" s="687">
        <f t="shared" si="0"/>
        <v>9</v>
      </c>
      <c r="I9" s="687">
        <f t="shared" si="0"/>
        <v>3</v>
      </c>
      <c r="J9" s="687">
        <f t="shared" si="0"/>
        <v>8</v>
      </c>
      <c r="K9" s="687">
        <f t="shared" si="0"/>
        <v>7</v>
      </c>
      <c r="L9" s="687">
        <f t="shared" si="0"/>
        <v>8</v>
      </c>
      <c r="M9" s="687">
        <f t="shared" si="0"/>
        <v>8</v>
      </c>
      <c r="N9" s="697">
        <f t="shared" si="0"/>
        <v>86</v>
      </c>
      <c r="O9" s="697"/>
      <c r="P9" s="260"/>
      <c r="Q9" s="260"/>
    </row>
    <row r="10" spans="1:18" ht="21" hidden="1" customHeight="1" x14ac:dyDescent="0.2">
      <c r="A10" s="1196"/>
      <c r="B10" s="695" t="s">
        <v>291</v>
      </c>
      <c r="C10" s="686">
        <v>2</v>
      </c>
      <c r="D10" s="686">
        <v>1</v>
      </c>
      <c r="E10" s="686">
        <v>4</v>
      </c>
      <c r="F10" s="686">
        <v>6</v>
      </c>
      <c r="G10" s="686">
        <v>2</v>
      </c>
      <c r="H10" s="686">
        <v>3</v>
      </c>
      <c r="I10" s="686">
        <v>3</v>
      </c>
      <c r="J10" s="686">
        <v>3</v>
      </c>
      <c r="K10" s="686">
        <v>1</v>
      </c>
      <c r="L10" s="686">
        <v>3</v>
      </c>
      <c r="M10" s="686">
        <v>3</v>
      </c>
      <c r="N10" s="696">
        <f>SUM(C10:M10)</f>
        <v>31</v>
      </c>
      <c r="O10" s="696"/>
      <c r="P10" s="650"/>
      <c r="Q10" s="650"/>
    </row>
    <row r="11" spans="1:18" s="506" customFormat="1" ht="21" hidden="1" customHeight="1" x14ac:dyDescent="0.2">
      <c r="A11" s="1196"/>
      <c r="B11" s="695" t="s">
        <v>292</v>
      </c>
      <c r="C11" s="686">
        <v>4</v>
      </c>
      <c r="D11" s="686">
        <v>3</v>
      </c>
      <c r="E11" s="686">
        <v>7</v>
      </c>
      <c r="F11" s="686">
        <v>9</v>
      </c>
      <c r="G11" s="686">
        <v>6</v>
      </c>
      <c r="H11" s="686">
        <v>1</v>
      </c>
      <c r="I11" s="686">
        <v>2</v>
      </c>
      <c r="J11" s="686">
        <v>2</v>
      </c>
      <c r="K11" s="686">
        <v>2</v>
      </c>
      <c r="L11" s="686">
        <v>3</v>
      </c>
      <c r="M11" s="686">
        <v>1</v>
      </c>
      <c r="N11" s="696">
        <f>SUM(C11:M11)</f>
        <v>40</v>
      </c>
      <c r="O11" s="696"/>
      <c r="P11" s="650"/>
      <c r="Q11" s="650"/>
    </row>
    <row r="12" spans="1:18" s="644" customFormat="1" ht="21" customHeight="1" x14ac:dyDescent="0.2">
      <c r="A12" s="1196"/>
      <c r="B12" s="695" t="s">
        <v>293</v>
      </c>
      <c r="C12" s="971">
        <v>1</v>
      </c>
      <c r="D12" s="686">
        <v>4</v>
      </c>
      <c r="E12" s="686">
        <v>4</v>
      </c>
      <c r="F12" s="686">
        <v>11</v>
      </c>
      <c r="G12" s="686">
        <v>4</v>
      </c>
      <c r="H12" s="686">
        <v>5</v>
      </c>
      <c r="I12" s="686">
        <v>5</v>
      </c>
      <c r="J12" s="686">
        <v>4</v>
      </c>
      <c r="K12" s="686">
        <v>2</v>
      </c>
      <c r="L12" s="686">
        <v>2</v>
      </c>
      <c r="M12" s="686">
        <v>2</v>
      </c>
      <c r="N12" s="696">
        <f>SUM(C12:M12)</f>
        <v>44</v>
      </c>
      <c r="O12" s="696"/>
      <c r="P12" s="650"/>
      <c r="Q12" s="650"/>
    </row>
    <row r="13" spans="1:18" s="644" customFormat="1" ht="21" hidden="1" customHeight="1" x14ac:dyDescent="0.2">
      <c r="A13" s="1196"/>
      <c r="B13" s="695" t="s">
        <v>294</v>
      </c>
      <c r="C13" s="971">
        <v>2</v>
      </c>
      <c r="D13" s="686">
        <v>2</v>
      </c>
      <c r="E13" s="686">
        <v>4</v>
      </c>
      <c r="F13" s="686">
        <v>8</v>
      </c>
      <c r="G13" s="686">
        <v>0</v>
      </c>
      <c r="H13" s="686">
        <v>6</v>
      </c>
      <c r="I13" s="686">
        <v>0</v>
      </c>
      <c r="J13" s="686">
        <v>2</v>
      </c>
      <c r="K13" s="686">
        <v>1</v>
      </c>
      <c r="L13" s="686">
        <v>3</v>
      </c>
      <c r="M13" s="686">
        <v>2</v>
      </c>
      <c r="N13" s="696">
        <f>SUM(C13:M13)</f>
        <v>30</v>
      </c>
      <c r="O13" s="696"/>
      <c r="P13" s="650"/>
      <c r="Q13" s="260"/>
      <c r="R13" s="260"/>
    </row>
    <row r="14" spans="1:18" s="644" customFormat="1" ht="21" hidden="1" customHeight="1" x14ac:dyDescent="0.2">
      <c r="A14" s="1196"/>
      <c r="B14" s="695" t="s">
        <v>269</v>
      </c>
      <c r="C14" s="868">
        <f>SUM(C10:C13)</f>
        <v>9</v>
      </c>
      <c r="D14" s="868">
        <f t="shared" ref="D14:N14" si="1">SUM(D10:D13)</f>
        <v>10</v>
      </c>
      <c r="E14" s="868">
        <f t="shared" si="1"/>
        <v>19</v>
      </c>
      <c r="F14" s="868">
        <f t="shared" si="1"/>
        <v>34</v>
      </c>
      <c r="G14" s="868">
        <f t="shared" si="1"/>
        <v>12</v>
      </c>
      <c r="H14" s="868">
        <f t="shared" si="1"/>
        <v>15</v>
      </c>
      <c r="I14" s="868">
        <f t="shared" si="1"/>
        <v>10</v>
      </c>
      <c r="J14" s="868">
        <f t="shared" si="1"/>
        <v>11</v>
      </c>
      <c r="K14" s="868">
        <f t="shared" si="1"/>
        <v>6</v>
      </c>
      <c r="L14" s="868">
        <f t="shared" si="1"/>
        <v>11</v>
      </c>
      <c r="M14" s="868">
        <f t="shared" si="1"/>
        <v>8</v>
      </c>
      <c r="N14" s="869">
        <f t="shared" si="1"/>
        <v>145</v>
      </c>
      <c r="O14" s="869"/>
      <c r="P14" s="650"/>
      <c r="Q14" s="260"/>
    </row>
    <row r="15" spans="1:18" ht="21" customHeight="1" x14ac:dyDescent="0.2">
      <c r="A15" s="1196"/>
      <c r="B15" s="190" t="s">
        <v>582</v>
      </c>
      <c r="C15" s="687">
        <f>C7-C12</f>
        <v>2</v>
      </c>
      <c r="D15" s="687">
        <f t="shared" ref="D15:N15" si="2">D7-D12</f>
        <v>-3</v>
      </c>
      <c r="E15" s="687">
        <f t="shared" si="2"/>
        <v>-2</v>
      </c>
      <c r="F15" s="687">
        <f t="shared" si="2"/>
        <v>-8</v>
      </c>
      <c r="G15" s="687">
        <f t="shared" si="2"/>
        <v>-3</v>
      </c>
      <c r="H15" s="687">
        <f t="shared" si="2"/>
        <v>-2</v>
      </c>
      <c r="I15" s="687">
        <f t="shared" si="2"/>
        <v>-3</v>
      </c>
      <c r="J15" s="687">
        <f t="shared" si="2"/>
        <v>-1</v>
      </c>
      <c r="K15" s="687">
        <f t="shared" si="2"/>
        <v>1</v>
      </c>
      <c r="L15" s="687">
        <f t="shared" si="2"/>
        <v>2</v>
      </c>
      <c r="M15" s="687">
        <f t="shared" si="2"/>
        <v>0</v>
      </c>
      <c r="N15" s="697">
        <f t="shared" si="2"/>
        <v>-17</v>
      </c>
      <c r="O15" s="697"/>
      <c r="P15" s="260"/>
      <c r="Q15" s="644"/>
    </row>
    <row r="16" spans="1:18" s="644" customFormat="1" ht="21" customHeight="1" x14ac:dyDescent="0.2">
      <c r="A16" s="1196"/>
      <c r="B16" s="684" t="s">
        <v>584</v>
      </c>
      <c r="C16" s="686">
        <f>C7-C6</f>
        <v>0</v>
      </c>
      <c r="D16" s="686">
        <f t="shared" ref="D16:N16" si="3">D7-D6</f>
        <v>-1</v>
      </c>
      <c r="E16" s="686">
        <f t="shared" si="3"/>
        <v>0</v>
      </c>
      <c r="F16" s="686">
        <f t="shared" si="3"/>
        <v>-9</v>
      </c>
      <c r="G16" s="686">
        <f t="shared" si="3"/>
        <v>-2</v>
      </c>
      <c r="H16" s="686">
        <f t="shared" si="3"/>
        <v>-2</v>
      </c>
      <c r="I16" s="686">
        <f t="shared" si="3"/>
        <v>2</v>
      </c>
      <c r="J16" s="686">
        <f t="shared" si="3"/>
        <v>-1</v>
      </c>
      <c r="K16" s="686">
        <f t="shared" si="3"/>
        <v>2</v>
      </c>
      <c r="L16" s="686">
        <f t="shared" si="3"/>
        <v>4</v>
      </c>
      <c r="M16" s="686">
        <f t="shared" si="3"/>
        <v>-1</v>
      </c>
      <c r="N16" s="696">
        <f t="shared" si="3"/>
        <v>-8</v>
      </c>
      <c r="O16" s="696"/>
    </row>
    <row r="17" spans="1:17" ht="21" customHeight="1" x14ac:dyDescent="0.2">
      <c r="A17" s="191"/>
      <c r="B17" s="192"/>
      <c r="C17" s="233"/>
      <c r="D17" s="233"/>
      <c r="E17" s="233"/>
      <c r="F17" s="233"/>
      <c r="G17" s="233"/>
      <c r="H17" s="233"/>
      <c r="I17" s="233"/>
      <c r="J17" s="233"/>
      <c r="K17" s="233"/>
      <c r="L17" s="233"/>
      <c r="M17" s="233"/>
      <c r="N17" s="234"/>
      <c r="O17" s="234"/>
      <c r="P17" s="644"/>
    </row>
    <row r="18" spans="1:17" ht="21" customHeight="1" x14ac:dyDescent="0.2">
      <c r="A18" s="1196" t="s">
        <v>373</v>
      </c>
      <c r="B18" s="684" t="s">
        <v>353</v>
      </c>
      <c r="C18" s="686">
        <v>1</v>
      </c>
      <c r="D18" s="686">
        <v>2</v>
      </c>
      <c r="E18" s="686">
        <v>1</v>
      </c>
      <c r="F18" s="686">
        <v>5</v>
      </c>
      <c r="G18" s="686">
        <v>1</v>
      </c>
      <c r="H18" s="686">
        <v>5</v>
      </c>
      <c r="I18" s="686">
        <v>0</v>
      </c>
      <c r="J18" s="686">
        <v>0</v>
      </c>
      <c r="K18" s="686">
        <v>2</v>
      </c>
      <c r="L18" s="686">
        <v>1</v>
      </c>
      <c r="M18" s="686">
        <v>3</v>
      </c>
      <c r="N18" s="696">
        <f>SUM(C18:M18)</f>
        <v>21</v>
      </c>
      <c r="O18" s="696"/>
      <c r="P18" s="644"/>
    </row>
    <row r="19" spans="1:17" ht="21" customHeight="1" x14ac:dyDescent="0.2">
      <c r="A19" s="1196"/>
      <c r="B19" s="685" t="s">
        <v>354</v>
      </c>
      <c r="C19" s="688">
        <v>1</v>
      </c>
      <c r="D19" s="688">
        <v>1</v>
      </c>
      <c r="E19" s="688">
        <v>4</v>
      </c>
      <c r="F19" s="688">
        <v>10</v>
      </c>
      <c r="G19" s="688">
        <v>4</v>
      </c>
      <c r="H19" s="688">
        <v>2</v>
      </c>
      <c r="I19" s="688">
        <v>0</v>
      </c>
      <c r="J19" s="688">
        <v>7</v>
      </c>
      <c r="K19" s="688">
        <v>0</v>
      </c>
      <c r="L19" s="688">
        <v>2</v>
      </c>
      <c r="M19" s="688">
        <v>2</v>
      </c>
      <c r="N19" s="689">
        <f>SUM(C19:M19)</f>
        <v>33</v>
      </c>
      <c r="O19" s="689"/>
      <c r="P19" s="644"/>
    </row>
    <row r="20" spans="1:17" ht="21" customHeight="1" x14ac:dyDescent="0.2">
      <c r="A20" s="1196"/>
      <c r="B20" s="684" t="s">
        <v>355</v>
      </c>
      <c r="C20" s="686">
        <v>0</v>
      </c>
      <c r="D20" s="686">
        <v>2</v>
      </c>
      <c r="E20" s="686">
        <v>8</v>
      </c>
      <c r="F20" s="686">
        <v>9</v>
      </c>
      <c r="G20" s="686">
        <v>5</v>
      </c>
      <c r="H20" s="686">
        <v>3</v>
      </c>
      <c r="I20" s="686">
        <v>1</v>
      </c>
      <c r="J20" s="686">
        <v>2</v>
      </c>
      <c r="K20" s="686">
        <v>1</v>
      </c>
      <c r="L20" s="686">
        <v>1</v>
      </c>
      <c r="M20" s="686">
        <v>0</v>
      </c>
      <c r="N20" s="696">
        <f>SUM(C20:M20)</f>
        <v>32</v>
      </c>
      <c r="O20" s="696"/>
      <c r="P20" s="644"/>
    </row>
    <row r="21" spans="1:17" ht="21" hidden="1" customHeight="1" x14ac:dyDescent="0.2">
      <c r="A21" s="1196"/>
      <c r="B21" s="684" t="s">
        <v>356</v>
      </c>
      <c r="C21" s="971"/>
      <c r="D21" s="686"/>
      <c r="E21" s="686"/>
      <c r="F21" s="686"/>
      <c r="G21" s="686"/>
      <c r="H21" s="686"/>
      <c r="I21" s="686"/>
      <c r="J21" s="686"/>
      <c r="K21" s="686"/>
      <c r="L21" s="686"/>
      <c r="M21" s="686"/>
      <c r="N21" s="696">
        <f>SUM(C21:M21)</f>
        <v>0</v>
      </c>
      <c r="O21" s="696"/>
      <c r="P21" s="644"/>
    </row>
    <row r="22" spans="1:17" ht="21" customHeight="1" x14ac:dyDescent="0.2">
      <c r="A22" s="1196"/>
      <c r="B22" s="190" t="s">
        <v>362</v>
      </c>
      <c r="C22" s="687">
        <f>SUM(C18:C21)</f>
        <v>2</v>
      </c>
      <c r="D22" s="687">
        <f t="shared" ref="D22:N22" si="4">SUM(D18:D21)</f>
        <v>5</v>
      </c>
      <c r="E22" s="687">
        <f t="shared" si="4"/>
        <v>13</v>
      </c>
      <c r="F22" s="687">
        <f t="shared" si="4"/>
        <v>24</v>
      </c>
      <c r="G22" s="687">
        <f t="shared" si="4"/>
        <v>10</v>
      </c>
      <c r="H22" s="687">
        <f t="shared" si="4"/>
        <v>10</v>
      </c>
      <c r="I22" s="687">
        <f t="shared" si="4"/>
        <v>1</v>
      </c>
      <c r="J22" s="687">
        <f t="shared" si="4"/>
        <v>9</v>
      </c>
      <c r="K22" s="687">
        <f t="shared" si="4"/>
        <v>3</v>
      </c>
      <c r="L22" s="687">
        <f t="shared" si="4"/>
        <v>4</v>
      </c>
      <c r="M22" s="687">
        <f t="shared" si="4"/>
        <v>5</v>
      </c>
      <c r="N22" s="697">
        <f t="shared" si="4"/>
        <v>86</v>
      </c>
      <c r="O22" s="697"/>
      <c r="P22" s="260"/>
    </row>
    <row r="23" spans="1:17" ht="21" hidden="1" customHeight="1" x14ac:dyDescent="0.2">
      <c r="A23" s="1196"/>
      <c r="B23" s="695" t="s">
        <v>291</v>
      </c>
      <c r="C23" s="686">
        <v>3</v>
      </c>
      <c r="D23" s="686">
        <v>2</v>
      </c>
      <c r="E23" s="686">
        <v>3</v>
      </c>
      <c r="F23" s="686">
        <v>10</v>
      </c>
      <c r="G23" s="686">
        <v>8</v>
      </c>
      <c r="H23" s="686">
        <v>3</v>
      </c>
      <c r="I23" s="686">
        <v>1</v>
      </c>
      <c r="J23" s="686">
        <v>0</v>
      </c>
      <c r="K23" s="686">
        <v>0</v>
      </c>
      <c r="L23" s="686">
        <v>1</v>
      </c>
      <c r="M23" s="686">
        <v>5</v>
      </c>
      <c r="N23" s="696">
        <f>SUM(C23:M23)</f>
        <v>36</v>
      </c>
      <c r="O23" s="696"/>
      <c r="P23" s="644"/>
    </row>
    <row r="24" spans="1:17" s="506" customFormat="1" ht="21" hidden="1" customHeight="1" x14ac:dyDescent="0.2">
      <c r="A24" s="1196"/>
      <c r="B24" s="695" t="s">
        <v>292</v>
      </c>
      <c r="C24" s="686">
        <v>0</v>
      </c>
      <c r="D24" s="686">
        <v>1</v>
      </c>
      <c r="E24" s="686">
        <v>5</v>
      </c>
      <c r="F24" s="686">
        <v>5</v>
      </c>
      <c r="G24" s="686">
        <v>3</v>
      </c>
      <c r="H24" s="686">
        <v>2</v>
      </c>
      <c r="I24" s="686">
        <v>2</v>
      </c>
      <c r="J24" s="686">
        <v>1</v>
      </c>
      <c r="K24" s="686">
        <v>4</v>
      </c>
      <c r="L24" s="686">
        <v>1</v>
      </c>
      <c r="M24" s="686">
        <v>2</v>
      </c>
      <c r="N24" s="696">
        <f>SUM(C24:M24)</f>
        <v>26</v>
      </c>
      <c r="O24" s="696"/>
      <c r="P24" s="644"/>
    </row>
    <row r="25" spans="1:17" s="644" customFormat="1" ht="21" customHeight="1" x14ac:dyDescent="0.2">
      <c r="A25" s="1196"/>
      <c r="B25" s="695" t="s">
        <v>293</v>
      </c>
      <c r="C25" s="686">
        <v>3</v>
      </c>
      <c r="D25" s="686">
        <v>0</v>
      </c>
      <c r="E25" s="686">
        <v>1</v>
      </c>
      <c r="F25" s="686">
        <v>7</v>
      </c>
      <c r="G25" s="686">
        <v>6</v>
      </c>
      <c r="H25" s="686">
        <v>3</v>
      </c>
      <c r="I25" s="686">
        <v>1</v>
      </c>
      <c r="J25" s="686">
        <v>1</v>
      </c>
      <c r="K25" s="686">
        <v>4</v>
      </c>
      <c r="L25" s="686">
        <v>4</v>
      </c>
      <c r="M25" s="686">
        <v>2</v>
      </c>
      <c r="N25" s="696">
        <f>SUM(C25:M25)</f>
        <v>32</v>
      </c>
      <c r="O25" s="696"/>
    </row>
    <row r="26" spans="1:17" s="644" customFormat="1" ht="21" hidden="1" customHeight="1" x14ac:dyDescent="0.2">
      <c r="A26" s="1196"/>
      <c r="B26" s="875" t="s">
        <v>294</v>
      </c>
      <c r="C26" s="888">
        <v>4</v>
      </c>
      <c r="D26" s="687">
        <v>0</v>
      </c>
      <c r="E26" s="687">
        <v>3</v>
      </c>
      <c r="F26" s="687">
        <v>6</v>
      </c>
      <c r="G26" s="687">
        <v>3</v>
      </c>
      <c r="H26" s="687">
        <v>3</v>
      </c>
      <c r="I26" s="687">
        <v>3</v>
      </c>
      <c r="J26" s="687">
        <v>2</v>
      </c>
      <c r="K26" s="687">
        <v>0</v>
      </c>
      <c r="L26" s="687">
        <v>6</v>
      </c>
      <c r="M26" s="687">
        <v>3</v>
      </c>
      <c r="N26" s="697">
        <f>SUM(C26:M26)</f>
        <v>33</v>
      </c>
      <c r="O26" s="697"/>
      <c r="P26" s="260"/>
    </row>
    <row r="27" spans="1:17" s="644" customFormat="1" ht="21" hidden="1" customHeight="1" x14ac:dyDescent="0.2">
      <c r="A27" s="1196"/>
      <c r="B27" s="664" t="s">
        <v>269</v>
      </c>
      <c r="C27" s="688">
        <f>SUM(C23:C26)</f>
        <v>10</v>
      </c>
      <c r="D27" s="688">
        <f t="shared" ref="D27:N27" si="5">SUM(D23:D26)</f>
        <v>3</v>
      </c>
      <c r="E27" s="688">
        <f t="shared" si="5"/>
        <v>12</v>
      </c>
      <c r="F27" s="688">
        <f t="shared" si="5"/>
        <v>28</v>
      </c>
      <c r="G27" s="688">
        <f t="shared" si="5"/>
        <v>20</v>
      </c>
      <c r="H27" s="688">
        <f t="shared" si="5"/>
        <v>11</v>
      </c>
      <c r="I27" s="688">
        <f t="shared" si="5"/>
        <v>7</v>
      </c>
      <c r="J27" s="688">
        <f t="shared" si="5"/>
        <v>4</v>
      </c>
      <c r="K27" s="688">
        <f t="shared" si="5"/>
        <v>8</v>
      </c>
      <c r="L27" s="688">
        <f t="shared" si="5"/>
        <v>12</v>
      </c>
      <c r="M27" s="688">
        <f t="shared" si="5"/>
        <v>12</v>
      </c>
      <c r="N27" s="689">
        <f t="shared" si="5"/>
        <v>127</v>
      </c>
      <c r="O27" s="689"/>
    </row>
    <row r="28" spans="1:17" ht="21" customHeight="1" x14ac:dyDescent="0.2">
      <c r="A28" s="1196"/>
      <c r="B28" s="190" t="s">
        <v>582</v>
      </c>
      <c r="C28" s="687">
        <f>C20-C25</f>
        <v>-3</v>
      </c>
      <c r="D28" s="687">
        <f t="shared" ref="D28:N28" si="6">D20-D25</f>
        <v>2</v>
      </c>
      <c r="E28" s="687">
        <f t="shared" si="6"/>
        <v>7</v>
      </c>
      <c r="F28" s="687">
        <f t="shared" si="6"/>
        <v>2</v>
      </c>
      <c r="G28" s="687">
        <f t="shared" si="6"/>
        <v>-1</v>
      </c>
      <c r="H28" s="687">
        <f t="shared" si="6"/>
        <v>0</v>
      </c>
      <c r="I28" s="687">
        <f t="shared" si="6"/>
        <v>0</v>
      </c>
      <c r="J28" s="687">
        <f t="shared" si="6"/>
        <v>1</v>
      </c>
      <c r="K28" s="687">
        <f t="shared" si="6"/>
        <v>-3</v>
      </c>
      <c r="L28" s="687">
        <f t="shared" si="6"/>
        <v>-3</v>
      </c>
      <c r="M28" s="687">
        <f t="shared" si="6"/>
        <v>-2</v>
      </c>
      <c r="N28" s="697">
        <f t="shared" si="6"/>
        <v>0</v>
      </c>
      <c r="O28" s="697"/>
      <c r="P28" s="260"/>
      <c r="Q28" s="260"/>
    </row>
    <row r="29" spans="1:17" s="644" customFormat="1" ht="21" customHeight="1" x14ac:dyDescent="0.2">
      <c r="A29" s="1196"/>
      <c r="B29" s="684" t="s">
        <v>584</v>
      </c>
      <c r="C29" s="686">
        <f>C20-C19</f>
        <v>-1</v>
      </c>
      <c r="D29" s="686">
        <f t="shared" ref="D29:N29" si="7">D20-D19</f>
        <v>1</v>
      </c>
      <c r="E29" s="686">
        <f t="shared" si="7"/>
        <v>4</v>
      </c>
      <c r="F29" s="686">
        <f t="shared" si="7"/>
        <v>-1</v>
      </c>
      <c r="G29" s="686">
        <f t="shared" si="7"/>
        <v>1</v>
      </c>
      <c r="H29" s="686">
        <f t="shared" si="7"/>
        <v>1</v>
      </c>
      <c r="I29" s="686">
        <f t="shared" si="7"/>
        <v>1</v>
      </c>
      <c r="J29" s="686">
        <f t="shared" si="7"/>
        <v>-5</v>
      </c>
      <c r="K29" s="686">
        <f t="shared" si="7"/>
        <v>1</v>
      </c>
      <c r="L29" s="686">
        <f t="shared" si="7"/>
        <v>-1</v>
      </c>
      <c r="M29" s="686">
        <f t="shared" si="7"/>
        <v>-2</v>
      </c>
      <c r="N29" s="696">
        <f t="shared" si="7"/>
        <v>-1</v>
      </c>
      <c r="O29" s="696"/>
      <c r="P29" s="260"/>
      <c r="Q29" s="260"/>
    </row>
    <row r="30" spans="1:17" ht="21" customHeight="1" x14ac:dyDescent="0.2">
      <c r="A30" s="191"/>
      <c r="B30" s="193"/>
      <c r="C30" s="233"/>
      <c r="D30" s="233"/>
      <c r="E30" s="233"/>
      <c r="F30" s="233"/>
      <c r="G30" s="233"/>
      <c r="H30" s="233"/>
      <c r="I30" s="233"/>
      <c r="J30" s="233"/>
      <c r="K30" s="233"/>
      <c r="L30" s="233"/>
      <c r="M30" s="233"/>
      <c r="N30" s="234"/>
      <c r="O30" s="234"/>
      <c r="P30" s="644"/>
    </row>
    <row r="31" spans="1:17" ht="21" customHeight="1" x14ac:dyDescent="0.2">
      <c r="A31" s="1196" t="s">
        <v>374</v>
      </c>
      <c r="B31" s="684" t="s">
        <v>353</v>
      </c>
      <c r="C31" s="686">
        <v>1</v>
      </c>
      <c r="D31" s="686">
        <v>1</v>
      </c>
      <c r="E31" s="686">
        <v>1</v>
      </c>
      <c r="F31" s="686">
        <v>5</v>
      </c>
      <c r="G31" s="686">
        <v>1</v>
      </c>
      <c r="H31" s="686">
        <v>5</v>
      </c>
      <c r="I31" s="686">
        <v>0</v>
      </c>
      <c r="J31" s="686">
        <v>0</v>
      </c>
      <c r="K31" s="686">
        <v>2</v>
      </c>
      <c r="L31" s="686">
        <v>1</v>
      </c>
      <c r="M31" s="686">
        <v>3</v>
      </c>
      <c r="N31" s="696">
        <f t="shared" ref="N31:N39" si="8">SUM(C31:M31)</f>
        <v>20</v>
      </c>
      <c r="O31" s="696"/>
      <c r="P31" s="644"/>
    </row>
    <row r="32" spans="1:17" ht="21" customHeight="1" x14ac:dyDescent="0.2">
      <c r="A32" s="1196"/>
      <c r="B32" s="685" t="s">
        <v>354</v>
      </c>
      <c r="C32" s="688">
        <v>1</v>
      </c>
      <c r="D32" s="688">
        <v>1</v>
      </c>
      <c r="E32" s="688">
        <v>4</v>
      </c>
      <c r="F32" s="688">
        <v>10</v>
      </c>
      <c r="G32" s="688">
        <v>4</v>
      </c>
      <c r="H32" s="688">
        <v>1</v>
      </c>
      <c r="I32" s="688">
        <v>0</v>
      </c>
      <c r="J32" s="688">
        <v>7</v>
      </c>
      <c r="K32" s="688">
        <v>0</v>
      </c>
      <c r="L32" s="688">
        <v>2</v>
      </c>
      <c r="M32" s="688">
        <v>2</v>
      </c>
      <c r="N32" s="689">
        <f t="shared" si="8"/>
        <v>32</v>
      </c>
      <c r="O32" s="689"/>
      <c r="P32" s="644"/>
    </row>
    <row r="33" spans="1:17" ht="21" customHeight="1" x14ac:dyDescent="0.2">
      <c r="A33" s="1196"/>
      <c r="B33" s="684" t="s">
        <v>355</v>
      </c>
      <c r="C33" s="686">
        <v>0</v>
      </c>
      <c r="D33" s="686">
        <v>2</v>
      </c>
      <c r="E33" s="686">
        <v>8</v>
      </c>
      <c r="F33" s="686">
        <v>8</v>
      </c>
      <c r="G33" s="686">
        <v>5</v>
      </c>
      <c r="H33" s="686">
        <v>3</v>
      </c>
      <c r="I33" s="686">
        <v>1</v>
      </c>
      <c r="J33" s="686">
        <v>2</v>
      </c>
      <c r="K33" s="686">
        <v>1</v>
      </c>
      <c r="L33" s="686">
        <v>1</v>
      </c>
      <c r="M33" s="686">
        <v>0</v>
      </c>
      <c r="N33" s="696">
        <f t="shared" si="8"/>
        <v>31</v>
      </c>
      <c r="O33" s="696"/>
      <c r="P33" s="644"/>
    </row>
    <row r="34" spans="1:17" ht="21" hidden="1" customHeight="1" x14ac:dyDescent="0.2">
      <c r="A34" s="1196"/>
      <c r="B34" s="684" t="s">
        <v>356</v>
      </c>
      <c r="C34" s="971"/>
      <c r="D34" s="686"/>
      <c r="E34" s="686"/>
      <c r="F34" s="686"/>
      <c r="G34" s="686"/>
      <c r="H34" s="686"/>
      <c r="I34" s="686"/>
      <c r="J34" s="686"/>
      <c r="K34" s="686"/>
      <c r="L34" s="686"/>
      <c r="M34" s="686"/>
      <c r="N34" s="696">
        <f t="shared" si="8"/>
        <v>0</v>
      </c>
      <c r="O34" s="696"/>
      <c r="P34" s="644"/>
    </row>
    <row r="35" spans="1:17" ht="21" customHeight="1" x14ac:dyDescent="0.2">
      <c r="A35" s="1196"/>
      <c r="B35" s="190" t="s">
        <v>362</v>
      </c>
      <c r="C35" s="687">
        <f>SUM(C31:C34)</f>
        <v>2</v>
      </c>
      <c r="D35" s="687">
        <f t="shared" ref="D35:M35" si="9">SUM(D31:D34)</f>
        <v>4</v>
      </c>
      <c r="E35" s="687">
        <f t="shared" si="9"/>
        <v>13</v>
      </c>
      <c r="F35" s="687">
        <f t="shared" si="9"/>
        <v>23</v>
      </c>
      <c r="G35" s="687">
        <f t="shared" si="9"/>
        <v>10</v>
      </c>
      <c r="H35" s="687">
        <f t="shared" si="9"/>
        <v>9</v>
      </c>
      <c r="I35" s="687">
        <f t="shared" si="9"/>
        <v>1</v>
      </c>
      <c r="J35" s="687">
        <f t="shared" si="9"/>
        <v>9</v>
      </c>
      <c r="K35" s="687">
        <f t="shared" si="9"/>
        <v>3</v>
      </c>
      <c r="L35" s="687">
        <f t="shared" si="9"/>
        <v>4</v>
      </c>
      <c r="M35" s="687">
        <f t="shared" si="9"/>
        <v>5</v>
      </c>
      <c r="N35" s="697">
        <f t="shared" si="8"/>
        <v>83</v>
      </c>
      <c r="O35" s="697"/>
      <c r="P35" s="260"/>
    </row>
    <row r="36" spans="1:17" ht="21" hidden="1" customHeight="1" x14ac:dyDescent="0.2">
      <c r="A36" s="1196"/>
      <c r="B36" s="695" t="s">
        <v>291</v>
      </c>
      <c r="C36" s="686">
        <v>2</v>
      </c>
      <c r="D36" s="686">
        <v>2</v>
      </c>
      <c r="E36" s="686">
        <v>3</v>
      </c>
      <c r="F36" s="686">
        <v>10</v>
      </c>
      <c r="G36" s="686">
        <v>8</v>
      </c>
      <c r="H36" s="686">
        <v>2</v>
      </c>
      <c r="I36" s="686">
        <v>1</v>
      </c>
      <c r="J36" s="686">
        <v>0</v>
      </c>
      <c r="K36" s="686">
        <v>0</v>
      </c>
      <c r="L36" s="686">
        <v>1</v>
      </c>
      <c r="M36" s="686">
        <v>2</v>
      </c>
      <c r="N36" s="696">
        <f t="shared" si="8"/>
        <v>31</v>
      </c>
      <c r="O36" s="696"/>
      <c r="P36" s="644"/>
    </row>
    <row r="37" spans="1:17" s="506" customFormat="1" ht="21" hidden="1" customHeight="1" x14ac:dyDescent="0.2">
      <c r="A37" s="1196"/>
      <c r="B37" s="695" t="s">
        <v>292</v>
      </c>
      <c r="C37" s="686">
        <v>0</v>
      </c>
      <c r="D37" s="686">
        <v>1</v>
      </c>
      <c r="E37" s="686">
        <v>5</v>
      </c>
      <c r="F37" s="686">
        <v>5</v>
      </c>
      <c r="G37" s="686">
        <v>3</v>
      </c>
      <c r="H37" s="686">
        <v>1</v>
      </c>
      <c r="I37" s="686">
        <v>2</v>
      </c>
      <c r="J37" s="686">
        <v>0</v>
      </c>
      <c r="K37" s="686">
        <v>4</v>
      </c>
      <c r="L37" s="686">
        <v>1</v>
      </c>
      <c r="M37" s="686">
        <v>2</v>
      </c>
      <c r="N37" s="696">
        <f t="shared" si="8"/>
        <v>24</v>
      </c>
      <c r="O37" s="696"/>
      <c r="P37" s="644"/>
    </row>
    <row r="38" spans="1:17" s="644" customFormat="1" ht="21" customHeight="1" x14ac:dyDescent="0.2">
      <c r="A38" s="1196"/>
      <c r="B38" s="695" t="s">
        <v>293</v>
      </c>
      <c r="C38" s="686">
        <v>3</v>
      </c>
      <c r="D38" s="686">
        <v>0</v>
      </c>
      <c r="E38" s="686">
        <v>1</v>
      </c>
      <c r="F38" s="686">
        <v>7</v>
      </c>
      <c r="G38" s="686">
        <v>6</v>
      </c>
      <c r="H38" s="686">
        <v>2</v>
      </c>
      <c r="I38" s="686">
        <v>1</v>
      </c>
      <c r="J38" s="686">
        <v>1</v>
      </c>
      <c r="K38" s="686">
        <v>4</v>
      </c>
      <c r="L38" s="686">
        <v>4</v>
      </c>
      <c r="M38" s="686">
        <v>2</v>
      </c>
      <c r="N38" s="696">
        <f t="shared" si="8"/>
        <v>31</v>
      </c>
      <c r="O38" s="696"/>
    </row>
    <row r="39" spans="1:17" s="644" customFormat="1" ht="21" hidden="1" customHeight="1" x14ac:dyDescent="0.2">
      <c r="A39" s="1196"/>
      <c r="B39" s="875" t="s">
        <v>294</v>
      </c>
      <c r="C39" s="888">
        <v>2</v>
      </c>
      <c r="D39" s="687">
        <v>0</v>
      </c>
      <c r="E39" s="687">
        <v>3</v>
      </c>
      <c r="F39" s="687">
        <v>6</v>
      </c>
      <c r="G39" s="687">
        <v>3</v>
      </c>
      <c r="H39" s="687">
        <v>3</v>
      </c>
      <c r="I39" s="687">
        <v>3</v>
      </c>
      <c r="J39" s="687">
        <v>1</v>
      </c>
      <c r="K39" s="687">
        <v>0</v>
      </c>
      <c r="L39" s="687">
        <v>6</v>
      </c>
      <c r="M39" s="687">
        <v>3</v>
      </c>
      <c r="N39" s="697">
        <f t="shared" si="8"/>
        <v>30</v>
      </c>
      <c r="O39" s="697"/>
      <c r="P39" s="260"/>
    </row>
    <row r="40" spans="1:17" s="644" customFormat="1" ht="21" hidden="1" customHeight="1" x14ac:dyDescent="0.2">
      <c r="A40" s="1196"/>
      <c r="B40" s="664" t="s">
        <v>269</v>
      </c>
      <c r="C40" s="688">
        <f>SUM(C36:C39)</f>
        <v>7</v>
      </c>
      <c r="D40" s="688">
        <f t="shared" ref="D40:N40" si="10">SUM(D36:D39)</f>
        <v>3</v>
      </c>
      <c r="E40" s="688">
        <f t="shared" si="10"/>
        <v>12</v>
      </c>
      <c r="F40" s="688">
        <f t="shared" si="10"/>
        <v>28</v>
      </c>
      <c r="G40" s="688">
        <f t="shared" si="10"/>
        <v>20</v>
      </c>
      <c r="H40" s="688">
        <f t="shared" si="10"/>
        <v>8</v>
      </c>
      <c r="I40" s="688">
        <f t="shared" si="10"/>
        <v>7</v>
      </c>
      <c r="J40" s="688">
        <f t="shared" si="10"/>
        <v>2</v>
      </c>
      <c r="K40" s="688">
        <f t="shared" si="10"/>
        <v>8</v>
      </c>
      <c r="L40" s="688">
        <f t="shared" si="10"/>
        <v>12</v>
      </c>
      <c r="M40" s="688">
        <f t="shared" si="10"/>
        <v>9</v>
      </c>
      <c r="N40" s="689">
        <f t="shared" si="10"/>
        <v>116</v>
      </c>
      <c r="O40" s="689"/>
    </row>
    <row r="41" spans="1:17" ht="21" customHeight="1" x14ac:dyDescent="0.2">
      <c r="A41" s="1196"/>
      <c r="B41" s="190" t="s">
        <v>582</v>
      </c>
      <c r="C41" s="687">
        <f>C33-C38</f>
        <v>-3</v>
      </c>
      <c r="D41" s="687">
        <f t="shared" ref="D41:N41" si="11">D33-D38</f>
        <v>2</v>
      </c>
      <c r="E41" s="687">
        <f t="shared" si="11"/>
        <v>7</v>
      </c>
      <c r="F41" s="687">
        <f t="shared" si="11"/>
        <v>1</v>
      </c>
      <c r="G41" s="687">
        <f t="shared" si="11"/>
        <v>-1</v>
      </c>
      <c r="H41" s="687">
        <f t="shared" si="11"/>
        <v>1</v>
      </c>
      <c r="I41" s="687">
        <f t="shared" si="11"/>
        <v>0</v>
      </c>
      <c r="J41" s="687">
        <f t="shared" si="11"/>
        <v>1</v>
      </c>
      <c r="K41" s="687">
        <f t="shared" si="11"/>
        <v>-3</v>
      </c>
      <c r="L41" s="687">
        <f t="shared" si="11"/>
        <v>-3</v>
      </c>
      <c r="M41" s="687">
        <f t="shared" si="11"/>
        <v>-2</v>
      </c>
      <c r="N41" s="697">
        <f t="shared" si="11"/>
        <v>0</v>
      </c>
      <c r="O41" s="697"/>
      <c r="P41" s="260"/>
    </row>
    <row r="42" spans="1:17" s="644" customFormat="1" ht="21" customHeight="1" x14ac:dyDescent="0.2">
      <c r="A42" s="1196"/>
      <c r="B42" s="684" t="s">
        <v>584</v>
      </c>
      <c r="C42" s="686">
        <f>C33-C32</f>
        <v>-1</v>
      </c>
      <c r="D42" s="686">
        <f t="shared" ref="D42:N42" si="12">D33-D32</f>
        <v>1</v>
      </c>
      <c r="E42" s="686">
        <f t="shared" si="12"/>
        <v>4</v>
      </c>
      <c r="F42" s="686">
        <f t="shared" si="12"/>
        <v>-2</v>
      </c>
      <c r="G42" s="686">
        <f t="shared" si="12"/>
        <v>1</v>
      </c>
      <c r="H42" s="686">
        <f t="shared" si="12"/>
        <v>2</v>
      </c>
      <c r="I42" s="686">
        <f t="shared" si="12"/>
        <v>1</v>
      </c>
      <c r="J42" s="686">
        <f t="shared" si="12"/>
        <v>-5</v>
      </c>
      <c r="K42" s="686">
        <f t="shared" si="12"/>
        <v>1</v>
      </c>
      <c r="L42" s="686">
        <f t="shared" si="12"/>
        <v>-1</v>
      </c>
      <c r="M42" s="686">
        <f t="shared" si="12"/>
        <v>-2</v>
      </c>
      <c r="N42" s="696">
        <f t="shared" si="12"/>
        <v>-1</v>
      </c>
      <c r="O42" s="696"/>
      <c r="P42" s="260"/>
    </row>
    <row r="43" spans="1:17" ht="21" customHeight="1" x14ac:dyDescent="0.2">
      <c r="A43" s="191"/>
      <c r="B43" s="192"/>
      <c r="C43" s="233"/>
      <c r="D43" s="233"/>
      <c r="E43" s="233"/>
      <c r="F43" s="233"/>
      <c r="G43" s="233"/>
      <c r="H43" s="233"/>
      <c r="I43" s="233"/>
      <c r="J43" s="233"/>
      <c r="K43" s="233"/>
      <c r="L43" s="233"/>
      <c r="M43" s="233"/>
      <c r="N43" s="234"/>
      <c r="O43" s="234"/>
      <c r="P43" s="644"/>
    </row>
    <row r="44" spans="1:17" ht="21" customHeight="1" x14ac:dyDescent="0.2">
      <c r="A44" s="1196" t="s">
        <v>375</v>
      </c>
      <c r="B44" s="684" t="s">
        <v>353</v>
      </c>
      <c r="C44" s="654">
        <f t="shared" ref="C44:N44" si="13">IF(C18=0,"-",C31/C18)</f>
        <v>1</v>
      </c>
      <c r="D44" s="654">
        <f t="shared" si="13"/>
        <v>0.5</v>
      </c>
      <c r="E44" s="654">
        <f t="shared" si="13"/>
        <v>1</v>
      </c>
      <c r="F44" s="654">
        <f t="shared" si="13"/>
        <v>1</v>
      </c>
      <c r="G44" s="654">
        <f t="shared" si="13"/>
        <v>1</v>
      </c>
      <c r="H44" s="654">
        <f t="shared" si="13"/>
        <v>1</v>
      </c>
      <c r="I44" s="654" t="str">
        <f t="shared" si="13"/>
        <v>-</v>
      </c>
      <c r="J44" s="654" t="str">
        <f t="shared" si="13"/>
        <v>-</v>
      </c>
      <c r="K44" s="654">
        <f t="shared" si="13"/>
        <v>1</v>
      </c>
      <c r="L44" s="654">
        <f t="shared" si="13"/>
        <v>1</v>
      </c>
      <c r="M44" s="654">
        <f t="shared" si="13"/>
        <v>1</v>
      </c>
      <c r="N44" s="655">
        <f t="shared" si="13"/>
        <v>0.95238095238095233</v>
      </c>
      <c r="O44" s="655"/>
      <c r="P44" s="650"/>
    </row>
    <row r="45" spans="1:17" ht="21" customHeight="1" x14ac:dyDescent="0.2">
      <c r="A45" s="1196"/>
      <c r="B45" s="685" t="s">
        <v>354</v>
      </c>
      <c r="C45" s="663">
        <f t="shared" ref="C45:N45" si="14">IF(C19=0,"-",C32/C19)</f>
        <v>1</v>
      </c>
      <c r="D45" s="663">
        <f t="shared" si="14"/>
        <v>1</v>
      </c>
      <c r="E45" s="663">
        <f t="shared" si="14"/>
        <v>1</v>
      </c>
      <c r="F45" s="663">
        <f t="shared" si="14"/>
        <v>1</v>
      </c>
      <c r="G45" s="663">
        <f t="shared" si="14"/>
        <v>1</v>
      </c>
      <c r="H45" s="663">
        <f t="shared" si="14"/>
        <v>0.5</v>
      </c>
      <c r="I45" s="663" t="str">
        <f t="shared" si="14"/>
        <v>-</v>
      </c>
      <c r="J45" s="663">
        <f t="shared" si="14"/>
        <v>1</v>
      </c>
      <c r="K45" s="663" t="str">
        <f t="shared" si="14"/>
        <v>-</v>
      </c>
      <c r="L45" s="663">
        <f t="shared" si="14"/>
        <v>1</v>
      </c>
      <c r="M45" s="663">
        <f t="shared" si="14"/>
        <v>1</v>
      </c>
      <c r="N45" s="662">
        <f t="shared" si="14"/>
        <v>0.96969696969696972</v>
      </c>
      <c r="O45" s="662"/>
      <c r="P45" s="650"/>
    </row>
    <row r="46" spans="1:17" ht="21" customHeight="1" x14ac:dyDescent="0.2">
      <c r="A46" s="1196"/>
      <c r="B46" s="684" t="s">
        <v>355</v>
      </c>
      <c r="C46" s="654" t="str">
        <f t="shared" ref="C46:N46" si="15">IF(C20=0,"-",C33/C20)</f>
        <v>-</v>
      </c>
      <c r="D46" s="654">
        <f t="shared" si="15"/>
        <v>1</v>
      </c>
      <c r="E46" s="654">
        <f t="shared" si="15"/>
        <v>1</v>
      </c>
      <c r="F46" s="654">
        <f t="shared" si="15"/>
        <v>0.88888888888888884</v>
      </c>
      <c r="G46" s="654">
        <f t="shared" si="15"/>
        <v>1</v>
      </c>
      <c r="H46" s="654">
        <f t="shared" si="15"/>
        <v>1</v>
      </c>
      <c r="I46" s="654">
        <f t="shared" si="15"/>
        <v>1</v>
      </c>
      <c r="J46" s="654">
        <f t="shared" si="15"/>
        <v>1</v>
      </c>
      <c r="K46" s="654">
        <f t="shared" si="15"/>
        <v>1</v>
      </c>
      <c r="L46" s="654">
        <f t="shared" si="15"/>
        <v>1</v>
      </c>
      <c r="M46" s="654" t="str">
        <f t="shared" si="15"/>
        <v>-</v>
      </c>
      <c r="N46" s="655">
        <f t="shared" si="15"/>
        <v>0.96875</v>
      </c>
      <c r="O46" s="655"/>
      <c r="P46" s="650"/>
    </row>
    <row r="47" spans="1:17" ht="21" hidden="1" customHeight="1" x14ac:dyDescent="0.2">
      <c r="A47" s="1196"/>
      <c r="B47" s="685" t="s">
        <v>356</v>
      </c>
      <c r="C47" s="663" t="str">
        <f t="shared" ref="C47:N47" si="16">IF(C21=0,"-",C34/C21)</f>
        <v>-</v>
      </c>
      <c r="D47" s="663" t="str">
        <f t="shared" si="16"/>
        <v>-</v>
      </c>
      <c r="E47" s="663" t="str">
        <f t="shared" si="16"/>
        <v>-</v>
      </c>
      <c r="F47" s="663" t="str">
        <f t="shared" si="16"/>
        <v>-</v>
      </c>
      <c r="G47" s="663" t="str">
        <f t="shared" si="16"/>
        <v>-</v>
      </c>
      <c r="H47" s="663" t="str">
        <f t="shared" si="16"/>
        <v>-</v>
      </c>
      <c r="I47" s="663" t="str">
        <f t="shared" si="16"/>
        <v>-</v>
      </c>
      <c r="J47" s="663" t="str">
        <f t="shared" si="16"/>
        <v>-</v>
      </c>
      <c r="K47" s="663" t="str">
        <f t="shared" si="16"/>
        <v>-</v>
      </c>
      <c r="L47" s="663" t="str">
        <f t="shared" si="16"/>
        <v>-</v>
      </c>
      <c r="M47" s="663" t="str">
        <f t="shared" si="16"/>
        <v>-</v>
      </c>
      <c r="N47" s="662" t="str">
        <f t="shared" si="16"/>
        <v>-</v>
      </c>
      <c r="O47" s="662"/>
      <c r="P47" s="650"/>
    </row>
    <row r="48" spans="1:17" ht="21" customHeight="1" x14ac:dyDescent="0.2">
      <c r="A48" s="1196"/>
      <c r="B48" s="685" t="s">
        <v>362</v>
      </c>
      <c r="C48" s="245">
        <f t="shared" ref="C48:N48" si="17">IF(C22=0,"-",C35/C22)</f>
        <v>1</v>
      </c>
      <c r="D48" s="245">
        <f t="shared" si="17"/>
        <v>0.8</v>
      </c>
      <c r="E48" s="245">
        <f t="shared" si="17"/>
        <v>1</v>
      </c>
      <c r="F48" s="245">
        <f t="shared" si="17"/>
        <v>0.95833333333333337</v>
      </c>
      <c r="G48" s="245">
        <f t="shared" si="17"/>
        <v>1</v>
      </c>
      <c r="H48" s="245">
        <f t="shared" si="17"/>
        <v>0.9</v>
      </c>
      <c r="I48" s="245">
        <f t="shared" si="17"/>
        <v>1</v>
      </c>
      <c r="J48" s="245">
        <f t="shared" si="17"/>
        <v>1</v>
      </c>
      <c r="K48" s="245">
        <f t="shared" si="17"/>
        <v>1</v>
      </c>
      <c r="L48" s="245">
        <f t="shared" si="17"/>
        <v>1</v>
      </c>
      <c r="M48" s="245">
        <f t="shared" si="17"/>
        <v>1</v>
      </c>
      <c r="N48" s="813">
        <f t="shared" si="17"/>
        <v>0.96511627906976749</v>
      </c>
      <c r="O48" s="813"/>
      <c r="P48" s="650"/>
      <c r="Q48" s="260"/>
    </row>
    <row r="49" spans="1:17" ht="21" hidden="1" customHeight="1" x14ac:dyDescent="0.2">
      <c r="A49" s="1196"/>
      <c r="B49" s="664" t="s">
        <v>291</v>
      </c>
      <c r="C49" s="654">
        <f t="shared" ref="C49:N49" si="18">IF(C23=0,"-",C36/C23)</f>
        <v>0.66666666666666663</v>
      </c>
      <c r="D49" s="654">
        <f t="shared" si="18"/>
        <v>1</v>
      </c>
      <c r="E49" s="654">
        <f t="shared" si="18"/>
        <v>1</v>
      </c>
      <c r="F49" s="654">
        <f t="shared" si="18"/>
        <v>1</v>
      </c>
      <c r="G49" s="654">
        <f t="shared" si="18"/>
        <v>1</v>
      </c>
      <c r="H49" s="654">
        <f t="shared" si="18"/>
        <v>0.66666666666666663</v>
      </c>
      <c r="I49" s="654">
        <f t="shared" si="18"/>
        <v>1</v>
      </c>
      <c r="J49" s="654" t="str">
        <f t="shared" si="18"/>
        <v>-</v>
      </c>
      <c r="K49" s="654" t="str">
        <f t="shared" si="18"/>
        <v>-</v>
      </c>
      <c r="L49" s="654">
        <f t="shared" si="18"/>
        <v>1</v>
      </c>
      <c r="M49" s="654">
        <f t="shared" si="18"/>
        <v>0.4</v>
      </c>
      <c r="N49" s="655">
        <f t="shared" si="18"/>
        <v>0.86111111111111116</v>
      </c>
      <c r="O49" s="655"/>
      <c r="P49" s="650"/>
    </row>
    <row r="50" spans="1:17" s="506" customFormat="1" ht="21" hidden="1" customHeight="1" x14ac:dyDescent="0.2">
      <c r="A50" s="1196"/>
      <c r="B50" s="664" t="s">
        <v>292</v>
      </c>
      <c r="C50" s="245" t="str">
        <f t="shared" ref="C50:N50" si="19">IF(C24=0,"-",C37/C24)</f>
        <v>-</v>
      </c>
      <c r="D50" s="245">
        <f t="shared" si="19"/>
        <v>1</v>
      </c>
      <c r="E50" s="245">
        <f t="shared" si="19"/>
        <v>1</v>
      </c>
      <c r="F50" s="245">
        <f t="shared" si="19"/>
        <v>1</v>
      </c>
      <c r="G50" s="245">
        <f t="shared" si="19"/>
        <v>1</v>
      </c>
      <c r="H50" s="245">
        <f t="shared" si="19"/>
        <v>0.5</v>
      </c>
      <c r="I50" s="245">
        <f t="shared" si="19"/>
        <v>1</v>
      </c>
      <c r="J50" s="245">
        <f t="shared" si="19"/>
        <v>0</v>
      </c>
      <c r="K50" s="245">
        <f t="shared" si="19"/>
        <v>1</v>
      </c>
      <c r="L50" s="245">
        <f t="shared" si="19"/>
        <v>1</v>
      </c>
      <c r="M50" s="245">
        <f t="shared" si="19"/>
        <v>1</v>
      </c>
      <c r="N50" s="813">
        <f t="shared" si="19"/>
        <v>0.92307692307692313</v>
      </c>
      <c r="O50" s="813"/>
      <c r="P50" s="650"/>
    </row>
    <row r="51" spans="1:17" s="644" customFormat="1" ht="21" customHeight="1" x14ac:dyDescent="0.2">
      <c r="A51" s="1196"/>
      <c r="B51" s="695" t="s">
        <v>293</v>
      </c>
      <c r="C51" s="654">
        <f t="shared" ref="C51:N51" si="20">IF(C25=0,"-",C38/C25)</f>
        <v>1</v>
      </c>
      <c r="D51" s="654" t="str">
        <f t="shared" si="20"/>
        <v>-</v>
      </c>
      <c r="E51" s="654">
        <f t="shared" si="20"/>
        <v>1</v>
      </c>
      <c r="F51" s="654">
        <f t="shared" si="20"/>
        <v>1</v>
      </c>
      <c r="G51" s="654">
        <f t="shared" si="20"/>
        <v>1</v>
      </c>
      <c r="H51" s="654">
        <f t="shared" si="20"/>
        <v>0.66666666666666663</v>
      </c>
      <c r="I51" s="654">
        <f t="shared" si="20"/>
        <v>1</v>
      </c>
      <c r="J51" s="654">
        <f t="shared" si="20"/>
        <v>1</v>
      </c>
      <c r="K51" s="654">
        <f t="shared" si="20"/>
        <v>1</v>
      </c>
      <c r="L51" s="654">
        <f t="shared" si="20"/>
        <v>1</v>
      </c>
      <c r="M51" s="654">
        <f t="shared" si="20"/>
        <v>1</v>
      </c>
      <c r="N51" s="655">
        <f t="shared" si="20"/>
        <v>0.96875</v>
      </c>
      <c r="O51" s="655"/>
      <c r="P51" s="650"/>
    </row>
    <row r="52" spans="1:17" s="644" customFormat="1" ht="21" hidden="1" customHeight="1" x14ac:dyDescent="0.2">
      <c r="A52" s="1196"/>
      <c r="B52" s="695" t="s">
        <v>294</v>
      </c>
      <c r="C52" s="654">
        <f t="shared" ref="C52:N52" si="21">IF(C26=0,"-",C39/C26)</f>
        <v>0.5</v>
      </c>
      <c r="D52" s="654" t="str">
        <f t="shared" si="21"/>
        <v>-</v>
      </c>
      <c r="E52" s="654">
        <f t="shared" si="21"/>
        <v>1</v>
      </c>
      <c r="F52" s="654">
        <f t="shared" si="21"/>
        <v>1</v>
      </c>
      <c r="G52" s="654">
        <f t="shared" si="21"/>
        <v>1</v>
      </c>
      <c r="H52" s="654">
        <f t="shared" si="21"/>
        <v>1</v>
      </c>
      <c r="I52" s="654">
        <f t="shared" si="21"/>
        <v>1</v>
      </c>
      <c r="J52" s="654">
        <f t="shared" si="21"/>
        <v>0.5</v>
      </c>
      <c r="K52" s="654" t="str">
        <f t="shared" si="21"/>
        <v>-</v>
      </c>
      <c r="L52" s="654">
        <f t="shared" si="21"/>
        <v>1</v>
      </c>
      <c r="M52" s="654">
        <f t="shared" si="21"/>
        <v>1</v>
      </c>
      <c r="N52" s="655">
        <f t="shared" si="21"/>
        <v>0.90909090909090906</v>
      </c>
      <c r="O52" s="655"/>
      <c r="P52" s="650"/>
    </row>
    <row r="53" spans="1:17" s="644" customFormat="1" ht="21" hidden="1" customHeight="1" x14ac:dyDescent="0.2">
      <c r="A53" s="1196"/>
      <c r="B53" s="664" t="s">
        <v>269</v>
      </c>
      <c r="C53" s="663">
        <f t="shared" ref="C53:N53" si="22">IF(C27=0,"-",C40/C27)</f>
        <v>0.7</v>
      </c>
      <c r="D53" s="663">
        <f t="shared" si="22"/>
        <v>1</v>
      </c>
      <c r="E53" s="663">
        <f t="shared" si="22"/>
        <v>1</v>
      </c>
      <c r="F53" s="663">
        <f t="shared" si="22"/>
        <v>1</v>
      </c>
      <c r="G53" s="663">
        <f t="shared" si="22"/>
        <v>1</v>
      </c>
      <c r="H53" s="663">
        <f t="shared" si="22"/>
        <v>0.72727272727272729</v>
      </c>
      <c r="I53" s="663">
        <f t="shared" si="22"/>
        <v>1</v>
      </c>
      <c r="J53" s="663">
        <f t="shared" si="22"/>
        <v>0.5</v>
      </c>
      <c r="K53" s="663">
        <f t="shared" si="22"/>
        <v>1</v>
      </c>
      <c r="L53" s="663">
        <f t="shared" si="22"/>
        <v>1</v>
      </c>
      <c r="M53" s="663">
        <f t="shared" si="22"/>
        <v>0.75</v>
      </c>
      <c r="N53" s="662">
        <f t="shared" si="22"/>
        <v>0.91338582677165359</v>
      </c>
      <c r="O53" s="662"/>
      <c r="P53" s="650"/>
    </row>
    <row r="54" spans="1:17" ht="21" customHeight="1" x14ac:dyDescent="0.2">
      <c r="A54" s="1196"/>
      <c r="B54" s="190" t="s">
        <v>583</v>
      </c>
      <c r="C54" s="259" t="str">
        <f>IF(OR(C46="-",C51="-"),"-",((C46-C51)*100))</f>
        <v>-</v>
      </c>
      <c r="D54" s="259" t="str">
        <f t="shared" ref="D54:N54" si="23">IF(OR(D46="-",D51="-"),"-",((D46-D51)*100))</f>
        <v>-</v>
      </c>
      <c r="E54" s="259">
        <f t="shared" si="23"/>
        <v>0</v>
      </c>
      <c r="F54" s="259">
        <f t="shared" si="23"/>
        <v>-11.111111111111116</v>
      </c>
      <c r="G54" s="259">
        <f t="shared" si="23"/>
        <v>0</v>
      </c>
      <c r="H54" s="259">
        <f t="shared" si="23"/>
        <v>33.333333333333336</v>
      </c>
      <c r="I54" s="259">
        <f t="shared" si="23"/>
        <v>0</v>
      </c>
      <c r="J54" s="259">
        <f t="shared" si="23"/>
        <v>0</v>
      </c>
      <c r="K54" s="259">
        <f t="shared" si="23"/>
        <v>0</v>
      </c>
      <c r="L54" s="259">
        <f t="shared" si="23"/>
        <v>0</v>
      </c>
      <c r="M54" s="259" t="str">
        <f t="shared" si="23"/>
        <v>-</v>
      </c>
      <c r="N54" s="815">
        <f t="shared" si="23"/>
        <v>0</v>
      </c>
      <c r="O54" s="815"/>
      <c r="P54" s="260"/>
    </row>
    <row r="55" spans="1:17" s="644" customFormat="1" ht="21" customHeight="1" x14ac:dyDescent="0.2">
      <c r="A55" s="1196"/>
      <c r="B55" s="684" t="s">
        <v>585</v>
      </c>
      <c r="C55" s="693" t="str">
        <f>IF(OR(C46="-",C45="-"),"-",((C46-C45)*100))</f>
        <v>-</v>
      </c>
      <c r="D55" s="693">
        <f t="shared" ref="D55:N55" si="24">IF(OR(D46="-",D45="-"),"-",((D46-D45)*100))</f>
        <v>0</v>
      </c>
      <c r="E55" s="693">
        <f t="shared" si="24"/>
        <v>0</v>
      </c>
      <c r="F55" s="693">
        <f t="shared" si="24"/>
        <v>-11.111111111111116</v>
      </c>
      <c r="G55" s="693">
        <f t="shared" si="24"/>
        <v>0</v>
      </c>
      <c r="H55" s="693">
        <f t="shared" si="24"/>
        <v>50</v>
      </c>
      <c r="I55" s="693" t="str">
        <f t="shared" si="24"/>
        <v>-</v>
      </c>
      <c r="J55" s="693">
        <f t="shared" si="24"/>
        <v>0</v>
      </c>
      <c r="K55" s="693" t="str">
        <f t="shared" si="24"/>
        <v>-</v>
      </c>
      <c r="L55" s="693">
        <f t="shared" si="24"/>
        <v>0</v>
      </c>
      <c r="M55" s="693" t="str">
        <f t="shared" si="24"/>
        <v>-</v>
      </c>
      <c r="N55" s="699">
        <f t="shared" si="24"/>
        <v>-9.4696969696972388E-2</v>
      </c>
      <c r="O55" s="699"/>
      <c r="P55" s="650"/>
    </row>
    <row r="56" spans="1:17" ht="21" customHeight="1" x14ac:dyDescent="0.2">
      <c r="A56" s="191"/>
      <c r="B56" s="192"/>
      <c r="C56" s="233"/>
      <c r="D56" s="233"/>
      <c r="E56" s="233"/>
      <c r="F56" s="233"/>
      <c r="G56" s="233"/>
      <c r="H56" s="233"/>
      <c r="I56" s="233"/>
      <c r="J56" s="233"/>
      <c r="K56" s="233"/>
      <c r="L56" s="233"/>
      <c r="M56" s="233"/>
      <c r="N56" s="234"/>
      <c r="O56" s="234"/>
      <c r="P56" s="644"/>
    </row>
    <row r="57" spans="1:17" ht="21" customHeight="1" x14ac:dyDescent="0.2">
      <c r="A57" s="1196" t="s">
        <v>24</v>
      </c>
      <c r="B57" s="684" t="s">
        <v>353</v>
      </c>
      <c r="C57" s="686">
        <v>0</v>
      </c>
      <c r="D57" s="686">
        <v>1</v>
      </c>
      <c r="E57" s="686">
        <v>0</v>
      </c>
      <c r="F57" s="686">
        <v>1</v>
      </c>
      <c r="G57" s="686">
        <v>0</v>
      </c>
      <c r="H57" s="686">
        <v>0</v>
      </c>
      <c r="I57" s="686">
        <v>0</v>
      </c>
      <c r="J57" s="686">
        <v>0</v>
      </c>
      <c r="K57" s="686">
        <v>0</v>
      </c>
      <c r="L57" s="686">
        <v>0</v>
      </c>
      <c r="M57" s="686">
        <v>0</v>
      </c>
      <c r="N57" s="696">
        <f>SUM(C57:M57)</f>
        <v>2</v>
      </c>
      <c r="O57" s="696"/>
      <c r="P57" s="644"/>
      <c r="Q57" s="644"/>
    </row>
    <row r="58" spans="1:17" ht="21" customHeight="1" x14ac:dyDescent="0.2">
      <c r="A58" s="1196"/>
      <c r="B58" s="685" t="s">
        <v>354</v>
      </c>
      <c r="C58" s="688">
        <v>0</v>
      </c>
      <c r="D58" s="688">
        <v>1</v>
      </c>
      <c r="E58" s="688">
        <v>0</v>
      </c>
      <c r="F58" s="688">
        <v>1</v>
      </c>
      <c r="G58" s="688">
        <v>0</v>
      </c>
      <c r="H58" s="688">
        <v>0</v>
      </c>
      <c r="I58" s="688">
        <v>0</v>
      </c>
      <c r="J58" s="688">
        <v>0</v>
      </c>
      <c r="K58" s="688">
        <v>0</v>
      </c>
      <c r="L58" s="688">
        <v>0</v>
      </c>
      <c r="M58" s="688">
        <v>0</v>
      </c>
      <c r="N58" s="689">
        <f>SUM(C58:M58)</f>
        <v>2</v>
      </c>
      <c r="O58" s="689"/>
      <c r="P58" s="644"/>
      <c r="Q58" s="644"/>
    </row>
    <row r="59" spans="1:17" ht="21" customHeight="1" x14ac:dyDescent="0.2">
      <c r="A59" s="1196"/>
      <c r="B59" s="684" t="s">
        <v>355</v>
      </c>
      <c r="C59" s="686">
        <v>0</v>
      </c>
      <c r="D59" s="686">
        <v>0</v>
      </c>
      <c r="E59" s="686">
        <v>0</v>
      </c>
      <c r="F59" s="686">
        <v>1</v>
      </c>
      <c r="G59" s="686">
        <v>0</v>
      </c>
      <c r="H59" s="686">
        <v>0</v>
      </c>
      <c r="I59" s="686">
        <v>0</v>
      </c>
      <c r="J59" s="686">
        <v>0</v>
      </c>
      <c r="K59" s="686">
        <v>0</v>
      </c>
      <c r="L59" s="686">
        <v>0</v>
      </c>
      <c r="M59" s="686">
        <v>0</v>
      </c>
      <c r="N59" s="696">
        <f>SUM(C59:M59)</f>
        <v>1</v>
      </c>
      <c r="O59" s="696"/>
      <c r="P59" s="644"/>
      <c r="Q59" s="644"/>
    </row>
    <row r="60" spans="1:17" ht="21" hidden="1" customHeight="1" x14ac:dyDescent="0.2">
      <c r="A60" s="1196"/>
      <c r="B60" s="684" t="s">
        <v>356</v>
      </c>
      <c r="C60" s="971"/>
      <c r="D60" s="686"/>
      <c r="E60" s="686"/>
      <c r="F60" s="686"/>
      <c r="G60" s="686"/>
      <c r="H60" s="686"/>
      <c r="I60" s="686"/>
      <c r="J60" s="686"/>
      <c r="K60" s="686"/>
      <c r="L60" s="686"/>
      <c r="M60" s="686"/>
      <c r="N60" s="696">
        <f>SUM(C60:M60)</f>
        <v>0</v>
      </c>
      <c r="O60" s="696"/>
      <c r="P60" s="644"/>
      <c r="Q60" s="644"/>
    </row>
    <row r="61" spans="1:17" ht="21" customHeight="1" x14ac:dyDescent="0.2">
      <c r="A61" s="1196"/>
      <c r="B61" s="190" t="s">
        <v>362</v>
      </c>
      <c r="C61" s="687">
        <f>SUM(C57:C60)</f>
        <v>0</v>
      </c>
      <c r="D61" s="687">
        <f t="shared" ref="D61:M61" si="25">SUM(D57:D60)</f>
        <v>2</v>
      </c>
      <c r="E61" s="687">
        <f t="shared" si="25"/>
        <v>0</v>
      </c>
      <c r="F61" s="687">
        <f t="shared" si="25"/>
        <v>3</v>
      </c>
      <c r="G61" s="687">
        <f t="shared" si="25"/>
        <v>0</v>
      </c>
      <c r="H61" s="687">
        <f t="shared" si="25"/>
        <v>0</v>
      </c>
      <c r="I61" s="687">
        <f t="shared" si="25"/>
        <v>0</v>
      </c>
      <c r="J61" s="687">
        <f t="shared" si="25"/>
        <v>0</v>
      </c>
      <c r="K61" s="687">
        <f t="shared" si="25"/>
        <v>0</v>
      </c>
      <c r="L61" s="687">
        <f t="shared" si="25"/>
        <v>0</v>
      </c>
      <c r="M61" s="687">
        <f t="shared" si="25"/>
        <v>0</v>
      </c>
      <c r="N61" s="697">
        <f t="shared" ref="N61" si="26">SUM(C61:M61)</f>
        <v>5</v>
      </c>
      <c r="O61" s="697"/>
      <c r="P61" s="260"/>
      <c r="Q61" s="644"/>
    </row>
    <row r="62" spans="1:17" ht="21" hidden="1" customHeight="1" x14ac:dyDescent="0.2">
      <c r="A62" s="1196"/>
      <c r="B62" s="695" t="s">
        <v>291</v>
      </c>
      <c r="C62" s="686">
        <v>0</v>
      </c>
      <c r="D62" s="686">
        <v>0</v>
      </c>
      <c r="E62" s="686">
        <v>1</v>
      </c>
      <c r="F62" s="686">
        <v>1</v>
      </c>
      <c r="G62" s="686">
        <v>0</v>
      </c>
      <c r="H62" s="686">
        <v>0</v>
      </c>
      <c r="I62" s="686">
        <v>0</v>
      </c>
      <c r="J62" s="686">
        <v>0</v>
      </c>
      <c r="K62" s="686">
        <v>0</v>
      </c>
      <c r="L62" s="686">
        <v>1</v>
      </c>
      <c r="M62" s="686">
        <v>0</v>
      </c>
      <c r="N62" s="696">
        <f>SUM(C62:M62)</f>
        <v>3</v>
      </c>
      <c r="O62" s="696"/>
      <c r="P62" s="644"/>
      <c r="Q62" s="644"/>
    </row>
    <row r="63" spans="1:17" s="506" customFormat="1" ht="21" hidden="1" customHeight="1" x14ac:dyDescent="0.2">
      <c r="A63" s="1196"/>
      <c r="B63" s="695" t="s">
        <v>292</v>
      </c>
      <c r="C63" s="686">
        <v>0</v>
      </c>
      <c r="D63" s="686">
        <v>0</v>
      </c>
      <c r="E63" s="686">
        <v>1</v>
      </c>
      <c r="F63" s="686">
        <v>0</v>
      </c>
      <c r="G63" s="686">
        <v>0</v>
      </c>
      <c r="H63" s="686">
        <v>0</v>
      </c>
      <c r="I63" s="686">
        <v>0</v>
      </c>
      <c r="J63" s="686">
        <v>0</v>
      </c>
      <c r="K63" s="686">
        <v>0</v>
      </c>
      <c r="L63" s="686">
        <v>0</v>
      </c>
      <c r="M63" s="686">
        <v>1</v>
      </c>
      <c r="N63" s="696">
        <f>SUM(C63:M63)</f>
        <v>2</v>
      </c>
      <c r="O63" s="696"/>
      <c r="P63" s="644"/>
      <c r="Q63" s="644"/>
    </row>
    <row r="64" spans="1:17" s="644" customFormat="1" ht="21" customHeight="1" x14ac:dyDescent="0.2">
      <c r="A64" s="1196"/>
      <c r="B64" s="695" t="s">
        <v>293</v>
      </c>
      <c r="C64" s="686">
        <v>1</v>
      </c>
      <c r="D64" s="686">
        <v>0</v>
      </c>
      <c r="E64" s="686">
        <v>0</v>
      </c>
      <c r="F64" s="686">
        <v>0</v>
      </c>
      <c r="G64" s="686">
        <v>0</v>
      </c>
      <c r="H64" s="686">
        <v>0</v>
      </c>
      <c r="I64" s="686">
        <v>0</v>
      </c>
      <c r="J64" s="686">
        <v>1</v>
      </c>
      <c r="K64" s="686">
        <v>0</v>
      </c>
      <c r="L64" s="686">
        <v>0</v>
      </c>
      <c r="M64" s="686">
        <v>1</v>
      </c>
      <c r="N64" s="696">
        <f>SUM(C64:M64)</f>
        <v>3</v>
      </c>
      <c r="O64" s="696"/>
    </row>
    <row r="65" spans="1:17" s="644" customFormat="1" ht="21" hidden="1" customHeight="1" x14ac:dyDescent="0.2">
      <c r="A65" s="1196"/>
      <c r="B65" s="875" t="s">
        <v>294</v>
      </c>
      <c r="C65" s="888">
        <v>1</v>
      </c>
      <c r="D65" s="687">
        <v>0</v>
      </c>
      <c r="E65" s="687">
        <v>0</v>
      </c>
      <c r="F65" s="687">
        <v>0</v>
      </c>
      <c r="G65" s="687">
        <v>0</v>
      </c>
      <c r="H65" s="687">
        <v>0</v>
      </c>
      <c r="I65" s="687">
        <v>0</v>
      </c>
      <c r="J65" s="687">
        <v>1</v>
      </c>
      <c r="K65" s="687">
        <v>0</v>
      </c>
      <c r="L65" s="687">
        <v>0</v>
      </c>
      <c r="M65" s="687">
        <v>1</v>
      </c>
      <c r="N65" s="697">
        <f>SUM(C65:M65)</f>
        <v>3</v>
      </c>
      <c r="O65" s="697"/>
      <c r="P65" s="260"/>
    </row>
    <row r="66" spans="1:17" s="644" customFormat="1" ht="21" hidden="1" customHeight="1" x14ac:dyDescent="0.2">
      <c r="A66" s="1196"/>
      <c r="B66" s="664" t="s">
        <v>269</v>
      </c>
      <c r="C66" s="688">
        <f>SUM(C62:C65)</f>
        <v>2</v>
      </c>
      <c r="D66" s="688">
        <f t="shared" ref="D66:N66" si="27">SUM(D62:D65)</f>
        <v>0</v>
      </c>
      <c r="E66" s="688">
        <f t="shared" si="27"/>
        <v>2</v>
      </c>
      <c r="F66" s="688">
        <f t="shared" si="27"/>
        <v>1</v>
      </c>
      <c r="G66" s="688">
        <f t="shared" si="27"/>
        <v>0</v>
      </c>
      <c r="H66" s="688">
        <f t="shared" si="27"/>
        <v>0</v>
      </c>
      <c r="I66" s="688">
        <f t="shared" si="27"/>
        <v>0</v>
      </c>
      <c r="J66" s="688">
        <f t="shared" si="27"/>
        <v>2</v>
      </c>
      <c r="K66" s="688">
        <f t="shared" si="27"/>
        <v>0</v>
      </c>
      <c r="L66" s="688">
        <f t="shared" si="27"/>
        <v>1</v>
      </c>
      <c r="M66" s="688">
        <f t="shared" si="27"/>
        <v>3</v>
      </c>
      <c r="N66" s="689">
        <f t="shared" si="27"/>
        <v>11</v>
      </c>
      <c r="O66" s="689"/>
    </row>
    <row r="67" spans="1:17" ht="21" customHeight="1" x14ac:dyDescent="0.2">
      <c r="A67" s="1196"/>
      <c r="B67" s="190" t="s">
        <v>582</v>
      </c>
      <c r="C67" s="687">
        <f>C59-C64</f>
        <v>-1</v>
      </c>
      <c r="D67" s="687">
        <f t="shared" ref="D67:N67" si="28">D59-D64</f>
        <v>0</v>
      </c>
      <c r="E67" s="687">
        <f t="shared" si="28"/>
        <v>0</v>
      </c>
      <c r="F67" s="687">
        <f t="shared" si="28"/>
        <v>1</v>
      </c>
      <c r="G67" s="687">
        <f t="shared" si="28"/>
        <v>0</v>
      </c>
      <c r="H67" s="687">
        <f t="shared" si="28"/>
        <v>0</v>
      </c>
      <c r="I67" s="687">
        <f t="shared" si="28"/>
        <v>0</v>
      </c>
      <c r="J67" s="687">
        <f t="shared" si="28"/>
        <v>-1</v>
      </c>
      <c r="K67" s="687">
        <f t="shared" si="28"/>
        <v>0</v>
      </c>
      <c r="L67" s="687">
        <f t="shared" si="28"/>
        <v>0</v>
      </c>
      <c r="M67" s="687">
        <f t="shared" si="28"/>
        <v>-1</v>
      </c>
      <c r="N67" s="697">
        <f t="shared" si="28"/>
        <v>-2</v>
      </c>
      <c r="O67" s="697"/>
      <c r="P67" s="260"/>
      <c r="Q67" s="644"/>
    </row>
    <row r="68" spans="1:17" s="644" customFormat="1" ht="21" customHeight="1" x14ac:dyDescent="0.2">
      <c r="A68" s="1196"/>
      <c r="B68" s="684" t="s">
        <v>584</v>
      </c>
      <c r="C68" s="686">
        <f>C59-C58</f>
        <v>0</v>
      </c>
      <c r="D68" s="686">
        <f t="shared" ref="D68:N68" si="29">D59-D58</f>
        <v>-1</v>
      </c>
      <c r="E68" s="686">
        <f t="shared" si="29"/>
        <v>0</v>
      </c>
      <c r="F68" s="686">
        <f t="shared" si="29"/>
        <v>0</v>
      </c>
      <c r="G68" s="686">
        <f t="shared" si="29"/>
        <v>0</v>
      </c>
      <c r="H68" s="686">
        <f t="shared" si="29"/>
        <v>0</v>
      </c>
      <c r="I68" s="686">
        <f t="shared" si="29"/>
        <v>0</v>
      </c>
      <c r="J68" s="686">
        <f t="shared" si="29"/>
        <v>0</v>
      </c>
      <c r="K68" s="686">
        <f t="shared" si="29"/>
        <v>0</v>
      </c>
      <c r="L68" s="686">
        <f t="shared" si="29"/>
        <v>0</v>
      </c>
      <c r="M68" s="686">
        <f t="shared" si="29"/>
        <v>0</v>
      </c>
      <c r="N68" s="696">
        <f t="shared" si="29"/>
        <v>-1</v>
      </c>
      <c r="O68" s="696"/>
      <c r="P68" s="260"/>
    </row>
    <row r="69" spans="1:17" ht="21" customHeight="1" x14ac:dyDescent="0.2">
      <c r="A69" s="191"/>
      <c r="B69" s="192"/>
      <c r="C69" s="233"/>
      <c r="D69" s="233"/>
      <c r="E69" s="233"/>
      <c r="F69" s="233"/>
      <c r="G69" s="233"/>
      <c r="H69" s="233"/>
      <c r="I69" s="233"/>
      <c r="J69" s="233"/>
      <c r="K69" s="233"/>
      <c r="L69" s="233"/>
      <c r="M69" s="233"/>
      <c r="N69" s="234"/>
      <c r="O69" s="234"/>
      <c r="P69" s="644"/>
    </row>
    <row r="70" spans="1:17" ht="21" customHeight="1" x14ac:dyDescent="0.2">
      <c r="A70" s="1196" t="s">
        <v>94</v>
      </c>
      <c r="B70" s="220" t="s">
        <v>413</v>
      </c>
      <c r="C70" s="688"/>
      <c r="D70" s="688"/>
      <c r="E70" s="688"/>
      <c r="F70" s="688"/>
      <c r="G70" s="688"/>
      <c r="H70" s="688"/>
      <c r="I70" s="688"/>
      <c r="J70" s="688"/>
      <c r="K70" s="688"/>
      <c r="L70" s="688"/>
      <c r="M70" s="688"/>
      <c r="N70" s="689"/>
      <c r="O70" s="689"/>
      <c r="P70" s="644"/>
    </row>
    <row r="71" spans="1:17" ht="21" customHeight="1" x14ac:dyDescent="0.2">
      <c r="A71" s="1196"/>
      <c r="B71" s="684" t="s">
        <v>353</v>
      </c>
      <c r="C71" s="693">
        <v>15.8</v>
      </c>
      <c r="D71" s="693">
        <v>74.8</v>
      </c>
      <c r="E71" s="693">
        <v>43.2</v>
      </c>
      <c r="F71" s="693">
        <v>33.900000000000006</v>
      </c>
      <c r="G71" s="693">
        <v>70.8</v>
      </c>
      <c r="H71" s="693">
        <v>54.8</v>
      </c>
      <c r="I71" s="814" t="s">
        <v>77</v>
      </c>
      <c r="J71" s="693" t="s">
        <v>77</v>
      </c>
      <c r="K71" s="693">
        <v>59.7</v>
      </c>
      <c r="L71" s="693">
        <v>137</v>
      </c>
      <c r="M71" s="693">
        <v>87</v>
      </c>
      <c r="N71" s="699">
        <v>54.8</v>
      </c>
      <c r="O71" s="699"/>
      <c r="P71" s="644"/>
    </row>
    <row r="72" spans="1:17" ht="21" customHeight="1" x14ac:dyDescent="0.2">
      <c r="A72" s="1196"/>
      <c r="B72" s="685" t="s">
        <v>354</v>
      </c>
      <c r="C72" s="1074">
        <v>25.8</v>
      </c>
      <c r="D72" s="698">
        <v>124.4</v>
      </c>
      <c r="E72" s="698">
        <v>96.7</v>
      </c>
      <c r="F72" s="698">
        <v>75.8</v>
      </c>
      <c r="G72" s="698">
        <v>93.6</v>
      </c>
      <c r="H72" s="698">
        <v>90.6</v>
      </c>
      <c r="I72" s="698" t="s">
        <v>77</v>
      </c>
      <c r="J72" s="698">
        <v>81.599999999999994</v>
      </c>
      <c r="K72" s="698" t="s">
        <v>77</v>
      </c>
      <c r="L72" s="698">
        <v>74.099999999999994</v>
      </c>
      <c r="M72" s="1074">
        <v>48.199999999999996</v>
      </c>
      <c r="N72" s="1073">
        <v>77.8</v>
      </c>
      <c r="O72" s="1073"/>
      <c r="P72" s="644"/>
    </row>
    <row r="73" spans="1:17" ht="21" customHeight="1" x14ac:dyDescent="0.2">
      <c r="A73" s="1196"/>
      <c r="B73" s="684" t="s">
        <v>355</v>
      </c>
      <c r="C73" s="693" t="s">
        <v>77</v>
      </c>
      <c r="D73" s="693">
        <v>41.9</v>
      </c>
      <c r="E73" s="693">
        <v>48.3</v>
      </c>
      <c r="F73" s="693">
        <v>39.700000000000003</v>
      </c>
      <c r="G73" s="814">
        <v>54.8</v>
      </c>
      <c r="H73" s="693">
        <v>75.599999999999994</v>
      </c>
      <c r="I73" s="693">
        <v>28.8</v>
      </c>
      <c r="J73" s="693">
        <v>107.10000000000001</v>
      </c>
      <c r="K73" s="693">
        <v>37.799999999999997</v>
      </c>
      <c r="L73" s="693">
        <v>34.200000000000003</v>
      </c>
      <c r="M73" s="814" t="s">
        <v>77</v>
      </c>
      <c r="N73" s="699">
        <v>47</v>
      </c>
      <c r="O73" s="699"/>
      <c r="P73" s="644"/>
    </row>
    <row r="74" spans="1:17" ht="21" hidden="1" customHeight="1" x14ac:dyDescent="0.2">
      <c r="A74" s="1196"/>
      <c r="B74" s="685" t="s">
        <v>356</v>
      </c>
      <c r="C74" s="1075"/>
      <c r="D74" s="698"/>
      <c r="E74" s="698"/>
      <c r="F74" s="698"/>
      <c r="G74" s="698"/>
      <c r="H74" s="698"/>
      <c r="I74" s="698"/>
      <c r="J74" s="698"/>
      <c r="K74" s="698"/>
      <c r="L74" s="698"/>
      <c r="M74" s="698"/>
      <c r="N74" s="1073"/>
      <c r="O74" s="1073"/>
      <c r="P74" s="644"/>
    </row>
    <row r="75" spans="1:17" s="650" customFormat="1" ht="21" customHeight="1" x14ac:dyDescent="0.2">
      <c r="A75" s="1196"/>
      <c r="B75" s="190" t="s">
        <v>362</v>
      </c>
      <c r="C75" s="259">
        <v>20.8</v>
      </c>
      <c r="D75" s="259">
        <v>69.599999999999994</v>
      </c>
      <c r="E75" s="259">
        <v>54.4</v>
      </c>
      <c r="F75" s="259">
        <v>38.6</v>
      </c>
      <c r="G75" s="259">
        <v>79.3</v>
      </c>
      <c r="H75" s="259">
        <v>68.599999999999994</v>
      </c>
      <c r="I75" s="259">
        <v>28.8</v>
      </c>
      <c r="J75" s="259">
        <v>81.599999999999994</v>
      </c>
      <c r="K75" s="259">
        <v>43</v>
      </c>
      <c r="L75" s="259">
        <v>74.099999999999994</v>
      </c>
      <c r="M75" s="259">
        <v>64.599999999999994</v>
      </c>
      <c r="N75" s="815">
        <v>61.8</v>
      </c>
      <c r="O75" s="815"/>
      <c r="P75" s="260"/>
    </row>
    <row r="76" spans="1:17" ht="21" hidden="1" customHeight="1" x14ac:dyDescent="0.2">
      <c r="A76" s="1196"/>
      <c r="B76" s="695" t="s">
        <v>291</v>
      </c>
      <c r="C76" s="693">
        <v>26.2</v>
      </c>
      <c r="D76" s="693">
        <v>70</v>
      </c>
      <c r="E76" s="693">
        <v>48.2</v>
      </c>
      <c r="F76" s="693">
        <v>42</v>
      </c>
      <c r="G76" s="693">
        <v>74.5</v>
      </c>
      <c r="H76" s="693">
        <v>278.8</v>
      </c>
      <c r="I76" s="693">
        <v>23.4</v>
      </c>
      <c r="J76" s="693" t="s">
        <v>77</v>
      </c>
      <c r="K76" s="693" t="s">
        <v>77</v>
      </c>
      <c r="L76" s="693">
        <v>62.099999999999994</v>
      </c>
      <c r="M76" s="693">
        <v>230.8</v>
      </c>
      <c r="N76" s="699">
        <v>55.8</v>
      </c>
      <c r="O76" s="699"/>
      <c r="P76" s="644"/>
      <c r="Q76" s="644"/>
    </row>
    <row r="77" spans="1:17" ht="21" hidden="1" customHeight="1" x14ac:dyDescent="0.2">
      <c r="A77" s="1196"/>
      <c r="B77" s="664" t="s">
        <v>292</v>
      </c>
      <c r="C77" s="698" t="s">
        <v>77</v>
      </c>
      <c r="D77" s="698">
        <v>469.8</v>
      </c>
      <c r="E77" s="698">
        <v>44.4</v>
      </c>
      <c r="F77" s="698">
        <v>37.200000000000003</v>
      </c>
      <c r="G77" s="698">
        <v>88.4</v>
      </c>
      <c r="H77" s="698">
        <v>296.7</v>
      </c>
      <c r="I77" s="698">
        <v>19</v>
      </c>
      <c r="J77" s="698">
        <v>484.6</v>
      </c>
      <c r="K77" s="698">
        <v>58.6</v>
      </c>
      <c r="L77" s="698">
        <v>64.400000000000006</v>
      </c>
      <c r="M77" s="698">
        <v>94</v>
      </c>
      <c r="N77" s="1073">
        <v>62.1</v>
      </c>
      <c r="O77" s="1073"/>
      <c r="P77" s="644"/>
    </row>
    <row r="78" spans="1:17" s="644" customFormat="1" ht="21" hidden="1" customHeight="1" x14ac:dyDescent="0.2">
      <c r="A78" s="1196"/>
      <c r="B78" s="695" t="s">
        <v>293</v>
      </c>
      <c r="C78" s="693">
        <v>14.3</v>
      </c>
      <c r="D78" s="693" t="s">
        <v>77</v>
      </c>
      <c r="E78" s="693">
        <v>105.4</v>
      </c>
      <c r="F78" s="693">
        <v>28</v>
      </c>
      <c r="G78" s="693">
        <v>66</v>
      </c>
      <c r="H78" s="693">
        <v>72.599999999999994</v>
      </c>
      <c r="I78" s="693">
        <v>26.4</v>
      </c>
      <c r="J78" s="693">
        <v>43.1</v>
      </c>
      <c r="K78" s="693">
        <v>33.5</v>
      </c>
      <c r="L78" s="693">
        <v>72.8</v>
      </c>
      <c r="M78" s="693">
        <v>135.80000000000001</v>
      </c>
      <c r="N78" s="699">
        <v>49.6</v>
      </c>
      <c r="O78" s="699"/>
    </row>
    <row r="79" spans="1:17" s="644" customFormat="1" ht="21" hidden="1" customHeight="1" x14ac:dyDescent="0.2">
      <c r="A79" s="1196"/>
      <c r="B79" s="875" t="s">
        <v>294</v>
      </c>
      <c r="C79" s="933">
        <v>38.4</v>
      </c>
      <c r="D79" s="259" t="s">
        <v>77</v>
      </c>
      <c r="E79" s="259">
        <v>38.4</v>
      </c>
      <c r="F79" s="259">
        <v>36.200000000000003</v>
      </c>
      <c r="G79" s="259">
        <v>52.4</v>
      </c>
      <c r="H79" s="259">
        <v>63.6</v>
      </c>
      <c r="I79" s="259">
        <v>21.4</v>
      </c>
      <c r="J79" s="259">
        <v>52.2</v>
      </c>
      <c r="K79" s="259" t="s">
        <v>77</v>
      </c>
      <c r="L79" s="259">
        <v>109.3</v>
      </c>
      <c r="M79" s="259">
        <v>59.8</v>
      </c>
      <c r="N79" s="815">
        <v>52.3</v>
      </c>
      <c r="O79" s="815"/>
      <c r="P79" s="260"/>
      <c r="Q79" s="260"/>
    </row>
    <row r="80" spans="1:17" s="644" customFormat="1" ht="21" hidden="1" customHeight="1" x14ac:dyDescent="0.2">
      <c r="A80" s="1196"/>
      <c r="B80" s="664" t="s">
        <v>269</v>
      </c>
      <c r="C80" s="1075">
        <v>24.6</v>
      </c>
      <c r="D80" s="1075">
        <v>97</v>
      </c>
      <c r="E80" s="1075">
        <v>45.2</v>
      </c>
      <c r="F80" s="1075">
        <v>37</v>
      </c>
      <c r="G80" s="1075">
        <v>74.5</v>
      </c>
      <c r="H80" s="1075">
        <v>96</v>
      </c>
      <c r="I80" s="1075">
        <v>23.4</v>
      </c>
      <c r="J80" s="1075">
        <v>55.2</v>
      </c>
      <c r="K80" s="1075">
        <v>42.4</v>
      </c>
      <c r="L80" s="1075">
        <v>73.2</v>
      </c>
      <c r="M80" s="1075">
        <v>94</v>
      </c>
      <c r="N80" s="1076">
        <v>52.8</v>
      </c>
      <c r="O80" s="1076"/>
    </row>
    <row r="81" spans="1:17" s="644" customFormat="1" ht="21" customHeight="1" x14ac:dyDescent="0.2">
      <c r="A81" s="1196"/>
      <c r="B81" s="695" t="s">
        <v>593</v>
      </c>
      <c r="C81" s="704">
        <v>18.399999999999999</v>
      </c>
      <c r="D81" s="704">
        <v>97</v>
      </c>
      <c r="E81" s="704">
        <v>49.4</v>
      </c>
      <c r="F81" s="704">
        <v>37</v>
      </c>
      <c r="G81" s="704">
        <v>78.8</v>
      </c>
      <c r="H81" s="704">
        <v>222.7</v>
      </c>
      <c r="I81" s="704">
        <v>23.6</v>
      </c>
      <c r="J81" s="704">
        <v>58.2</v>
      </c>
      <c r="K81" s="704">
        <v>42.4</v>
      </c>
      <c r="L81" s="704">
        <v>66.8</v>
      </c>
      <c r="M81" s="704">
        <v>135.80000000000001</v>
      </c>
      <c r="N81" s="873">
        <v>54.5</v>
      </c>
      <c r="O81" s="873"/>
    </row>
    <row r="82" spans="1:17" s="506" customFormat="1" ht="21" customHeight="1" x14ac:dyDescent="0.2">
      <c r="A82" s="1196"/>
      <c r="B82" s="190" t="s">
        <v>596</v>
      </c>
      <c r="C82" s="843">
        <f>IF(OR(C75="-",C81="-"),"-",((C75-C81)))</f>
        <v>2.4000000000000021</v>
      </c>
      <c r="D82" s="843">
        <f t="shared" ref="D82:N82" si="30">IF(OR(D75="-",D81="-"),"-",((D75-D81)))</f>
        <v>-27.400000000000006</v>
      </c>
      <c r="E82" s="843">
        <f t="shared" si="30"/>
        <v>5</v>
      </c>
      <c r="F82" s="843">
        <f t="shared" si="30"/>
        <v>1.6000000000000014</v>
      </c>
      <c r="G82" s="843">
        <f t="shared" si="30"/>
        <v>0.5</v>
      </c>
      <c r="H82" s="843">
        <f t="shared" si="30"/>
        <v>-154.1</v>
      </c>
      <c r="I82" s="843">
        <f t="shared" si="30"/>
        <v>5.1999999999999993</v>
      </c>
      <c r="J82" s="843">
        <f t="shared" si="30"/>
        <v>23.399999999999991</v>
      </c>
      <c r="K82" s="843">
        <f t="shared" si="30"/>
        <v>0.60000000000000142</v>
      </c>
      <c r="L82" s="843">
        <f t="shared" si="30"/>
        <v>7.2999999999999972</v>
      </c>
      <c r="M82" s="843">
        <f t="shared" si="30"/>
        <v>-71.200000000000017</v>
      </c>
      <c r="N82" s="1018">
        <f t="shared" si="30"/>
        <v>7.2999999999999972</v>
      </c>
      <c r="O82" s="1018"/>
      <c r="P82" s="260"/>
    </row>
    <row r="83" spans="1:17" ht="21" customHeight="1" x14ac:dyDescent="0.2">
      <c r="A83" s="1196"/>
      <c r="B83" s="1141" t="s">
        <v>74</v>
      </c>
      <c r="C83" s="1142"/>
      <c r="D83" s="1142"/>
      <c r="E83" s="1142"/>
      <c r="F83" s="1142"/>
      <c r="G83" s="1142"/>
      <c r="H83" s="1142"/>
      <c r="I83" s="1142"/>
      <c r="J83" s="1142"/>
      <c r="K83" s="1142"/>
      <c r="L83" s="1142"/>
      <c r="M83" s="1142"/>
      <c r="N83" s="1143"/>
      <c r="O83" s="1143"/>
      <c r="P83" s="644"/>
    </row>
    <row r="84" spans="1:17" ht="21" customHeight="1" x14ac:dyDescent="0.2">
      <c r="A84" s="1196"/>
      <c r="B84" s="190" t="s">
        <v>353</v>
      </c>
      <c r="C84" s="810">
        <v>1</v>
      </c>
      <c r="D84" s="810">
        <v>0</v>
      </c>
      <c r="E84" s="810">
        <v>0</v>
      </c>
      <c r="F84" s="810">
        <v>0.16666666666666669</v>
      </c>
      <c r="G84" s="810">
        <v>0</v>
      </c>
      <c r="H84" s="810">
        <v>0</v>
      </c>
      <c r="I84" s="1144" t="s">
        <v>77</v>
      </c>
      <c r="J84" s="810" t="s">
        <v>77</v>
      </c>
      <c r="K84" s="810">
        <v>0</v>
      </c>
      <c r="L84" s="810">
        <v>0</v>
      </c>
      <c r="M84" s="810">
        <v>0</v>
      </c>
      <c r="N84" s="811">
        <v>8.6956521739130432E-2</v>
      </c>
      <c r="O84" s="811"/>
      <c r="P84" s="260"/>
    </row>
    <row r="85" spans="1:17" ht="21" customHeight="1" x14ac:dyDescent="0.2">
      <c r="A85" s="1196"/>
      <c r="B85" s="684" t="s">
        <v>354</v>
      </c>
      <c r="C85" s="690">
        <v>1</v>
      </c>
      <c r="D85" s="690">
        <v>0</v>
      </c>
      <c r="E85" s="690">
        <v>0.25</v>
      </c>
      <c r="F85" s="690">
        <v>0.18181818181818182</v>
      </c>
      <c r="G85" s="690">
        <v>0</v>
      </c>
      <c r="H85" s="690">
        <v>0</v>
      </c>
      <c r="I85" s="690" t="s">
        <v>77</v>
      </c>
      <c r="J85" s="690">
        <v>0</v>
      </c>
      <c r="K85" s="690" t="s">
        <v>77</v>
      </c>
      <c r="L85" s="690">
        <v>0</v>
      </c>
      <c r="M85" s="690">
        <v>0</v>
      </c>
      <c r="N85" s="691">
        <v>0.11428571428571428</v>
      </c>
      <c r="O85" s="691"/>
      <c r="P85" s="644"/>
    </row>
    <row r="86" spans="1:17" ht="21" customHeight="1" x14ac:dyDescent="0.2">
      <c r="A86" s="1196"/>
      <c r="B86" s="190" t="s">
        <v>355</v>
      </c>
      <c r="C86" s="810" t="s">
        <v>77</v>
      </c>
      <c r="D86" s="810">
        <v>0</v>
      </c>
      <c r="E86" s="810">
        <v>0.125</v>
      </c>
      <c r="F86" s="810">
        <v>0.4</v>
      </c>
      <c r="G86" s="810">
        <v>0.2</v>
      </c>
      <c r="H86" s="810">
        <v>0</v>
      </c>
      <c r="I86" s="810">
        <v>1</v>
      </c>
      <c r="J86" s="810">
        <v>0</v>
      </c>
      <c r="K86" s="810">
        <v>0</v>
      </c>
      <c r="L86" s="810">
        <v>0</v>
      </c>
      <c r="M86" s="810" t="s">
        <v>77</v>
      </c>
      <c r="N86" s="811">
        <v>0.2121212121212121</v>
      </c>
      <c r="O86" s="811"/>
      <c r="P86" s="260"/>
    </row>
    <row r="87" spans="1:17" ht="21" hidden="1" customHeight="1" x14ac:dyDescent="0.2">
      <c r="A87" s="1196"/>
      <c r="B87" s="684" t="s">
        <v>356</v>
      </c>
      <c r="C87" s="690"/>
      <c r="D87" s="690"/>
      <c r="E87" s="690"/>
      <c r="F87" s="690"/>
      <c r="G87" s="690"/>
      <c r="H87" s="690"/>
      <c r="I87" s="690"/>
      <c r="J87" s="690"/>
      <c r="K87" s="690"/>
      <c r="L87" s="690"/>
      <c r="M87" s="690"/>
      <c r="N87" s="691"/>
      <c r="O87" s="691"/>
      <c r="P87" s="644"/>
    </row>
    <row r="88" spans="1:17" ht="21" customHeight="1" x14ac:dyDescent="0.2">
      <c r="A88" s="1196"/>
      <c r="B88" s="684" t="s">
        <v>362</v>
      </c>
      <c r="C88" s="690">
        <v>1</v>
      </c>
      <c r="D88" s="690">
        <v>0</v>
      </c>
      <c r="E88" s="690">
        <v>0.15384615384615385</v>
      </c>
      <c r="F88" s="690">
        <v>0.2592592592592593</v>
      </c>
      <c r="G88" s="690">
        <v>0.1</v>
      </c>
      <c r="H88" s="690">
        <v>0</v>
      </c>
      <c r="I88" s="690">
        <v>1</v>
      </c>
      <c r="J88" s="690">
        <v>0</v>
      </c>
      <c r="K88" s="690">
        <v>0</v>
      </c>
      <c r="L88" s="690">
        <v>0</v>
      </c>
      <c r="M88" s="690">
        <v>0</v>
      </c>
      <c r="N88" s="691">
        <v>0.14285714285714288</v>
      </c>
      <c r="O88" s="691"/>
      <c r="P88" s="260"/>
    </row>
    <row r="89" spans="1:17" ht="21" hidden="1" customHeight="1" x14ac:dyDescent="0.2">
      <c r="A89" s="1196"/>
      <c r="B89" s="695" t="s">
        <v>291</v>
      </c>
      <c r="C89" s="654">
        <v>0.66666666666666674</v>
      </c>
      <c r="D89" s="654">
        <v>0</v>
      </c>
      <c r="E89" s="654">
        <v>0</v>
      </c>
      <c r="F89" s="654">
        <v>0.18181818181818182</v>
      </c>
      <c r="G89" s="654">
        <v>0.25</v>
      </c>
      <c r="H89" s="654">
        <v>0</v>
      </c>
      <c r="I89" s="654">
        <v>1</v>
      </c>
      <c r="J89" s="654" t="s">
        <v>77</v>
      </c>
      <c r="K89" s="654" t="s">
        <v>77</v>
      </c>
      <c r="L89" s="654">
        <v>0</v>
      </c>
      <c r="M89" s="654">
        <v>0.2</v>
      </c>
      <c r="N89" s="655">
        <v>0.20512820512820515</v>
      </c>
      <c r="O89" s="655"/>
      <c r="P89" s="644"/>
    </row>
    <row r="90" spans="1:17" ht="21" hidden="1" customHeight="1" x14ac:dyDescent="0.2">
      <c r="A90" s="1196"/>
      <c r="B90" s="695" t="s">
        <v>292</v>
      </c>
      <c r="C90" s="654" t="s">
        <v>77</v>
      </c>
      <c r="D90" s="654">
        <v>0</v>
      </c>
      <c r="E90" s="654">
        <v>0.33333333333333337</v>
      </c>
      <c r="F90" s="654">
        <v>0.2</v>
      </c>
      <c r="G90" s="654">
        <v>0</v>
      </c>
      <c r="H90" s="654">
        <v>0</v>
      </c>
      <c r="I90" s="654">
        <v>1</v>
      </c>
      <c r="J90" s="654">
        <v>0</v>
      </c>
      <c r="K90" s="654">
        <v>0.25</v>
      </c>
      <c r="L90" s="654">
        <v>0</v>
      </c>
      <c r="M90" s="654">
        <v>0.33333333333333337</v>
      </c>
      <c r="N90" s="655">
        <v>0.25</v>
      </c>
      <c r="O90" s="655"/>
      <c r="P90" s="260"/>
    </row>
    <row r="91" spans="1:17" s="644" customFormat="1" ht="21" hidden="1" customHeight="1" x14ac:dyDescent="0.2">
      <c r="A91" s="1196"/>
      <c r="B91" s="695" t="s">
        <v>293</v>
      </c>
      <c r="C91" s="690">
        <v>0.75</v>
      </c>
      <c r="D91" s="690" t="s">
        <v>77</v>
      </c>
      <c r="E91" s="690">
        <v>0</v>
      </c>
      <c r="F91" s="690">
        <v>0.7142857142857143</v>
      </c>
      <c r="G91" s="690">
        <v>0.16666666666666669</v>
      </c>
      <c r="H91" s="690">
        <v>0</v>
      </c>
      <c r="I91" s="690">
        <v>1</v>
      </c>
      <c r="J91" s="690">
        <v>0.5</v>
      </c>
      <c r="K91" s="690">
        <v>0.5</v>
      </c>
      <c r="L91" s="690">
        <v>0</v>
      </c>
      <c r="M91" s="690">
        <v>0</v>
      </c>
      <c r="N91" s="691">
        <v>0.37142857142857144</v>
      </c>
      <c r="O91" s="691"/>
    </row>
    <row r="92" spans="1:17" s="644" customFormat="1" ht="21" hidden="1" customHeight="1" x14ac:dyDescent="0.2">
      <c r="A92" s="1196"/>
      <c r="B92" s="695" t="s">
        <v>294</v>
      </c>
      <c r="C92" s="1133">
        <v>0.4</v>
      </c>
      <c r="D92" s="654" t="s">
        <v>77</v>
      </c>
      <c r="E92" s="654">
        <v>0.33333333333333337</v>
      </c>
      <c r="F92" s="654">
        <v>0.33333333333333337</v>
      </c>
      <c r="G92" s="654">
        <v>0</v>
      </c>
      <c r="H92" s="654">
        <v>0</v>
      </c>
      <c r="I92" s="654">
        <v>1</v>
      </c>
      <c r="J92" s="654">
        <v>0</v>
      </c>
      <c r="K92" s="654" t="s">
        <v>77</v>
      </c>
      <c r="L92" s="654">
        <v>0</v>
      </c>
      <c r="M92" s="654">
        <v>0</v>
      </c>
      <c r="N92" s="655">
        <v>0.22222222222222221</v>
      </c>
      <c r="O92" s="655"/>
      <c r="P92" s="260"/>
    </row>
    <row r="93" spans="1:17" s="644" customFormat="1" ht="21" hidden="1" customHeight="1" x14ac:dyDescent="0.2">
      <c r="A93" s="1196"/>
      <c r="B93" s="695" t="s">
        <v>269</v>
      </c>
      <c r="C93" s="1133">
        <v>0.58333333333333337</v>
      </c>
      <c r="D93" s="1133">
        <v>0</v>
      </c>
      <c r="E93" s="1133">
        <v>0.21428571428571427</v>
      </c>
      <c r="F93" s="1133">
        <v>0.34482758620689657</v>
      </c>
      <c r="G93" s="1133">
        <v>0.15</v>
      </c>
      <c r="H93" s="1133">
        <v>0</v>
      </c>
      <c r="I93" s="1133">
        <v>1</v>
      </c>
      <c r="J93" s="1133">
        <v>0.16666666666666669</v>
      </c>
      <c r="K93" s="1133">
        <v>0.375</v>
      </c>
      <c r="L93" s="1133">
        <v>0</v>
      </c>
      <c r="M93" s="1133">
        <v>0.13333333333333333</v>
      </c>
      <c r="N93" s="1145">
        <v>0.2608695652173913</v>
      </c>
      <c r="O93" s="1145"/>
    </row>
    <row r="94" spans="1:17" s="644" customFormat="1" ht="21" customHeight="1" x14ac:dyDescent="0.2">
      <c r="A94" s="1196"/>
      <c r="B94" s="875" t="s">
        <v>593</v>
      </c>
      <c r="C94" s="810">
        <v>0.7142857142857143</v>
      </c>
      <c r="D94" s="810">
        <v>0</v>
      </c>
      <c r="E94" s="810">
        <v>0.18181818181818182</v>
      </c>
      <c r="F94" s="810">
        <v>0.34782608695652173</v>
      </c>
      <c r="G94" s="810">
        <v>0.17647058823529413</v>
      </c>
      <c r="H94" s="810">
        <v>0</v>
      </c>
      <c r="I94" s="810">
        <v>1</v>
      </c>
      <c r="J94" s="810">
        <v>0.33333333333333337</v>
      </c>
      <c r="K94" s="810">
        <v>0.375</v>
      </c>
      <c r="L94" s="810">
        <v>0</v>
      </c>
      <c r="M94" s="810">
        <v>0.18181818181818182</v>
      </c>
      <c r="N94" s="811">
        <v>0.2745098039215686</v>
      </c>
      <c r="O94" s="811"/>
      <c r="P94" s="260"/>
    </row>
    <row r="95" spans="1:17" s="644" customFormat="1" ht="21" customHeight="1" x14ac:dyDescent="0.2">
      <c r="A95" s="1196"/>
      <c r="B95" s="684" t="s">
        <v>597</v>
      </c>
      <c r="C95" s="603">
        <f>IF(OR(C88="-",C94="-"),"-",((C88-C94)*100))</f>
        <v>28.571428571428569</v>
      </c>
      <c r="D95" s="900">
        <f t="shared" ref="D95:N95" si="31">IF(OR(D88="-",D94="-"),"-",((D88-D94)*100))</f>
        <v>0</v>
      </c>
      <c r="E95" s="900">
        <f t="shared" si="31"/>
        <v>-2.7972027972027966</v>
      </c>
      <c r="F95" s="900">
        <f t="shared" si="31"/>
        <v>-8.8566827697262429</v>
      </c>
      <c r="G95" s="900">
        <f t="shared" si="31"/>
        <v>-7.6470588235294121</v>
      </c>
      <c r="H95" s="900">
        <f t="shared" si="31"/>
        <v>0</v>
      </c>
      <c r="I95" s="900">
        <f t="shared" si="31"/>
        <v>0</v>
      </c>
      <c r="J95" s="900">
        <f t="shared" si="31"/>
        <v>-33.333333333333336</v>
      </c>
      <c r="K95" s="900">
        <f t="shared" si="31"/>
        <v>-37.5</v>
      </c>
      <c r="L95" s="900">
        <f t="shared" si="31"/>
        <v>0</v>
      </c>
      <c r="M95" s="900">
        <f t="shared" si="31"/>
        <v>-18.181818181818183</v>
      </c>
      <c r="N95" s="901">
        <f t="shared" si="31"/>
        <v>-13.165266106442571</v>
      </c>
      <c r="O95" s="901"/>
      <c r="P95" s="260"/>
      <c r="Q95" s="260"/>
    </row>
    <row r="96" spans="1:17" x14ac:dyDescent="0.2">
      <c r="A96" s="179" t="s">
        <v>84</v>
      </c>
      <c r="B96" s="425"/>
      <c r="C96" s="427"/>
      <c r="D96" s="427"/>
      <c r="E96" s="427"/>
      <c r="F96" s="427"/>
      <c r="G96" s="427"/>
      <c r="H96" s="427"/>
      <c r="I96" s="427"/>
      <c r="J96" s="428"/>
      <c r="K96" s="429"/>
      <c r="L96" s="430"/>
      <c r="M96" s="430"/>
      <c r="N96" s="430"/>
      <c r="O96" s="1009"/>
    </row>
    <row r="97" spans="1:21" x14ac:dyDescent="0.2">
      <c r="A97" s="116"/>
      <c r="B97" s="194"/>
      <c r="C97" s="195"/>
      <c r="D97" s="195"/>
      <c r="E97" s="195"/>
      <c r="F97" s="195"/>
      <c r="G97" s="195"/>
      <c r="H97" s="195"/>
      <c r="I97" s="195"/>
      <c r="J97" s="196"/>
      <c r="K97" s="197"/>
      <c r="L97" s="198"/>
      <c r="M97" s="198"/>
      <c r="N97" s="198"/>
    </row>
    <row r="98" spans="1:21" x14ac:dyDescent="0.2">
      <c r="A98" s="58" t="s">
        <v>56</v>
      </c>
      <c r="B98" s="14"/>
      <c r="C98" s="14"/>
      <c r="D98" s="35"/>
      <c r="E98" s="35"/>
      <c r="F98" s="35"/>
      <c r="G98" s="35"/>
      <c r="H98" s="53"/>
      <c r="I98" s="56"/>
      <c r="J98" s="53"/>
      <c r="K98" s="53"/>
      <c r="L98" s="53"/>
    </row>
    <row r="99" spans="1:21" ht="26.25" customHeight="1" x14ac:dyDescent="0.2">
      <c r="A99" s="1231" t="s">
        <v>290</v>
      </c>
      <c r="B99" s="1231"/>
      <c r="C99" s="1231"/>
      <c r="D99" s="1231"/>
      <c r="E99" s="1231"/>
      <c r="F99" s="1231"/>
      <c r="G99" s="1231"/>
      <c r="H99" s="1231"/>
      <c r="I99" s="1231"/>
      <c r="J99" s="1231"/>
      <c r="K99" s="1231"/>
      <c r="L99" s="1231"/>
      <c r="M99" s="1231"/>
      <c r="N99" s="1231"/>
    </row>
    <row r="100" spans="1:21" ht="37.9" customHeight="1" x14ac:dyDescent="0.2">
      <c r="A100" s="1233" t="s">
        <v>515</v>
      </c>
      <c r="B100" s="1234"/>
      <c r="C100" s="1234"/>
      <c r="D100" s="1234"/>
      <c r="E100" s="1234"/>
      <c r="F100" s="1234"/>
      <c r="G100" s="1234"/>
      <c r="H100" s="1234"/>
      <c r="I100" s="1234"/>
      <c r="J100" s="1234"/>
      <c r="K100" s="1234"/>
      <c r="L100" s="1234"/>
      <c r="M100" s="1234"/>
      <c r="N100" s="1234"/>
    </row>
    <row r="101" spans="1:21" s="644" customFormat="1" x14ac:dyDescent="0.2">
      <c r="A101" s="1069" t="s">
        <v>414</v>
      </c>
      <c r="B101" s="1070"/>
      <c r="C101" s="1070"/>
      <c r="D101" s="1070"/>
      <c r="E101" s="1070"/>
      <c r="F101" s="1070"/>
      <c r="G101" s="1070"/>
      <c r="H101" s="1070"/>
      <c r="I101" s="1070"/>
      <c r="J101" s="1070"/>
      <c r="K101" s="1070"/>
      <c r="L101" s="1070"/>
      <c r="M101" s="1070"/>
      <c r="N101" s="1070"/>
      <c r="O101" s="650"/>
    </row>
    <row r="102" spans="1:21" ht="27" customHeight="1" x14ac:dyDescent="0.2">
      <c r="A102" s="1231" t="s">
        <v>240</v>
      </c>
      <c r="B102" s="1231"/>
      <c r="C102" s="1231"/>
      <c r="D102" s="1231"/>
      <c r="E102" s="1231"/>
      <c r="F102" s="1231"/>
      <c r="G102" s="1231"/>
      <c r="H102" s="1231"/>
      <c r="I102" s="1231"/>
      <c r="J102" s="1231"/>
      <c r="K102" s="1231"/>
      <c r="L102" s="1231"/>
      <c r="M102" s="1231"/>
      <c r="N102" s="1231"/>
    </row>
    <row r="103" spans="1:21" x14ac:dyDescent="0.2">
      <c r="A103" s="1232" t="s">
        <v>409</v>
      </c>
      <c r="B103" s="1232"/>
      <c r="C103" s="1232"/>
      <c r="D103" s="1232"/>
      <c r="E103" s="1232"/>
      <c r="F103" s="1232"/>
      <c r="G103" s="1232"/>
      <c r="H103" s="1232"/>
      <c r="I103" s="1232"/>
      <c r="J103" s="1232"/>
      <c r="K103" s="1232"/>
      <c r="L103" s="1232"/>
      <c r="M103" s="1232"/>
      <c r="N103" s="1232"/>
    </row>
    <row r="104" spans="1:21" x14ac:dyDescent="0.2">
      <c r="A104" s="1232" t="s">
        <v>410</v>
      </c>
      <c r="B104" s="1232"/>
      <c r="C104" s="1232"/>
      <c r="D104" s="1232"/>
      <c r="E104" s="1232"/>
      <c r="F104" s="1232"/>
      <c r="G104" s="1232"/>
      <c r="H104" s="1232"/>
      <c r="I104" s="1232"/>
      <c r="J104" s="1232"/>
      <c r="K104" s="1232"/>
      <c r="L104" s="1232"/>
      <c r="M104" s="1232"/>
      <c r="N104" s="1232"/>
    </row>
    <row r="105" spans="1:21" x14ac:dyDescent="0.2">
      <c r="A105" s="1231" t="s">
        <v>411</v>
      </c>
      <c r="B105" s="1231"/>
      <c r="C105" s="1231"/>
      <c r="D105" s="1231"/>
      <c r="E105" s="1231"/>
      <c r="F105" s="1231"/>
      <c r="G105" s="1231"/>
      <c r="H105" s="1231"/>
      <c r="I105" s="1231"/>
      <c r="J105" s="1231"/>
      <c r="K105" s="1231"/>
      <c r="L105" s="1231"/>
      <c r="M105" s="1231"/>
      <c r="N105" s="1231"/>
    </row>
    <row r="106" spans="1:21" ht="27" customHeight="1" x14ac:dyDescent="0.2">
      <c r="A106" s="1231" t="s">
        <v>400</v>
      </c>
      <c r="B106" s="1231"/>
      <c r="C106" s="1231"/>
      <c r="D106" s="1231"/>
      <c r="E106" s="1231"/>
      <c r="F106" s="1231"/>
      <c r="G106" s="1231"/>
      <c r="H106" s="1231"/>
      <c r="I106" s="1231"/>
      <c r="J106" s="1231"/>
      <c r="K106" s="1231"/>
      <c r="L106" s="1231"/>
      <c r="M106" s="1231"/>
      <c r="N106" s="1231"/>
    </row>
    <row r="108" spans="1:21" ht="15" x14ac:dyDescent="0.25">
      <c r="A108" s="856" t="s">
        <v>592</v>
      </c>
    </row>
    <row r="109" spans="1:21" x14ac:dyDescent="0.2">
      <c r="S109" s="311"/>
      <c r="T109" s="311"/>
      <c r="U109" s="311"/>
    </row>
    <row r="110" spans="1:21" x14ac:dyDescent="0.2">
      <c r="S110" s="311"/>
      <c r="T110" s="311"/>
      <c r="U110" s="311"/>
    </row>
    <row r="111" spans="1:21" x14ac:dyDescent="0.2">
      <c r="S111" s="311" t="s">
        <v>25</v>
      </c>
      <c r="T111" s="311"/>
      <c r="U111" s="311"/>
    </row>
    <row r="112" spans="1:21" x14ac:dyDescent="0.2">
      <c r="S112" s="311" t="s">
        <v>26</v>
      </c>
      <c r="T112" s="311"/>
      <c r="U112" s="311"/>
    </row>
    <row r="113" spans="19:21" x14ac:dyDescent="0.2">
      <c r="S113" s="311" t="s">
        <v>27</v>
      </c>
      <c r="T113" s="311"/>
      <c r="U113" s="311"/>
    </row>
    <row r="114" spans="19:21" x14ac:dyDescent="0.2">
      <c r="S114" s="311" t="s">
        <v>275</v>
      </c>
      <c r="T114" s="311"/>
      <c r="U114" s="311"/>
    </row>
    <row r="115" spans="19:21" x14ac:dyDescent="0.2">
      <c r="S115" s="311" t="s">
        <v>28</v>
      </c>
      <c r="T115" s="311"/>
      <c r="U115" s="311"/>
    </row>
    <row r="116" spans="19:21" x14ac:dyDescent="0.2">
      <c r="S116" s="311" t="s">
        <v>29</v>
      </c>
      <c r="T116" s="311"/>
      <c r="U116" s="311"/>
    </row>
    <row r="117" spans="19:21" x14ac:dyDescent="0.2">
      <c r="S117" s="311" t="s">
        <v>30</v>
      </c>
      <c r="T117" s="311"/>
      <c r="U117" s="311"/>
    </row>
    <row r="118" spans="19:21" x14ac:dyDescent="0.2">
      <c r="S118" s="311" t="s">
        <v>31</v>
      </c>
      <c r="T118" s="311"/>
      <c r="U118" s="311"/>
    </row>
    <row r="119" spans="19:21" x14ac:dyDescent="0.2">
      <c r="S119" s="311" t="s">
        <v>32</v>
      </c>
      <c r="T119" s="311"/>
      <c r="U119" s="311"/>
    </row>
    <row r="120" spans="19:21" x14ac:dyDescent="0.2">
      <c r="S120" s="311" t="s">
        <v>33</v>
      </c>
      <c r="T120" s="311"/>
      <c r="U120" s="311"/>
    </row>
    <row r="121" spans="19:21" x14ac:dyDescent="0.2">
      <c r="S121" s="311" t="s">
        <v>34</v>
      </c>
      <c r="T121" s="311"/>
      <c r="U121" s="311"/>
    </row>
    <row r="122" spans="19:21" x14ac:dyDescent="0.2">
      <c r="S122" s="311" t="s">
        <v>75</v>
      </c>
      <c r="T122" s="311"/>
      <c r="U122" s="311"/>
    </row>
    <row r="123" spans="19:21" x14ac:dyDescent="0.2">
      <c r="S123" s="311"/>
      <c r="T123" s="311"/>
      <c r="U123" s="311"/>
    </row>
    <row r="137" spans="3:14" ht="44.25" customHeight="1" x14ac:dyDescent="0.2">
      <c r="C137" s="264" t="s">
        <v>25</v>
      </c>
      <c r="D137" s="264" t="s">
        <v>26</v>
      </c>
      <c r="E137" s="264" t="s">
        <v>27</v>
      </c>
      <c r="F137" s="264" t="s">
        <v>275</v>
      </c>
      <c r="G137" s="264" t="s">
        <v>28</v>
      </c>
      <c r="H137" s="264" t="s">
        <v>29</v>
      </c>
      <c r="I137" s="264" t="s">
        <v>30</v>
      </c>
      <c r="J137" s="264" t="s">
        <v>31</v>
      </c>
      <c r="K137" s="264" t="s">
        <v>32</v>
      </c>
      <c r="L137" s="264" t="s">
        <v>33</v>
      </c>
      <c r="M137" s="264" t="s">
        <v>34</v>
      </c>
      <c r="N137" s="264" t="s">
        <v>75</v>
      </c>
    </row>
    <row r="138" spans="3:14" x14ac:dyDescent="0.2">
      <c r="C138" s="978"/>
      <c r="D138" s="978"/>
      <c r="E138" s="978"/>
    </row>
    <row r="139" spans="3:14" x14ac:dyDescent="0.2">
      <c r="C139" s="978" t="s">
        <v>311</v>
      </c>
      <c r="D139" s="978" t="s">
        <v>312</v>
      </c>
      <c r="E139" s="978"/>
    </row>
    <row r="140" spans="3:14" x14ac:dyDescent="0.2">
      <c r="C140" s="978">
        <v>30</v>
      </c>
      <c r="D140" s="978">
        <v>0</v>
      </c>
      <c r="E140" s="978"/>
    </row>
    <row r="141" spans="3:14" x14ac:dyDescent="0.2">
      <c r="C141" s="978">
        <v>30</v>
      </c>
      <c r="D141" s="978">
        <v>1</v>
      </c>
      <c r="E141" s="978"/>
    </row>
    <row r="142" spans="3:14" x14ac:dyDescent="0.2">
      <c r="C142" s="978"/>
      <c r="D142" s="978"/>
      <c r="E142" s="978"/>
    </row>
  </sheetData>
  <mergeCells count="13">
    <mergeCell ref="A5:A16"/>
    <mergeCell ref="A18:A29"/>
    <mergeCell ref="A31:A42"/>
    <mergeCell ref="A44:A55"/>
    <mergeCell ref="A57:A68"/>
    <mergeCell ref="A70:A95"/>
    <mergeCell ref="A106:N106"/>
    <mergeCell ref="A105:N105"/>
    <mergeCell ref="A99:N99"/>
    <mergeCell ref="A102:N102"/>
    <mergeCell ref="A103:N103"/>
    <mergeCell ref="A104:N104"/>
    <mergeCell ref="A100:N100"/>
  </mergeCells>
  <hyperlinks>
    <hyperlink ref="A1" location="Contents!A1" tooltip="Contents Page" display="Return to Contents Page"/>
    <hyperlink ref="P1" location="'3.2'!B70" display="(Go to Processing Times)"/>
    <hyperlink ref="P2" location="'3.2'!A108" display="(Go to Chart)"/>
  </hyperlinks>
  <pageMargins left="0.39370078740157483" right="0.27559055118110237" top="0.31496062992125984" bottom="0.31496062992125984" header="0.31496062992125984" footer="0.31496062992125984"/>
  <pageSetup paperSize="9" scale="66" fitToHeight="2" orientation="portrait" r:id="rId1"/>
  <rowBreaks count="1" manualBreakCount="1">
    <brk id="69" max="13" man="1"/>
  </rowBreaks>
  <colBreaks count="1" manualBreakCount="1">
    <brk id="14" min="1" max="8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108"/>
  <sheetViews>
    <sheetView showGridLines="0" zoomScaleNormal="100" workbookViewId="0">
      <pane ySplit="4" topLeftCell="A5" activePane="bottomLeft" state="frozen"/>
      <selection pane="bottomLeft" activeCell="A2" sqref="A2"/>
    </sheetView>
  </sheetViews>
  <sheetFormatPr defaultColWidth="9.28515625" defaultRowHeight="12.75" x14ac:dyDescent="0.2"/>
  <cols>
    <col min="1" max="1" width="7.5703125" style="3" customWidth="1"/>
    <col min="2" max="2" width="5" style="3" customWidth="1"/>
    <col min="3" max="3" width="11.5703125" style="3" customWidth="1"/>
    <col min="4" max="4" width="11.42578125" style="15" customWidth="1"/>
    <col min="5" max="5" width="11.28515625" style="15" customWidth="1"/>
    <col min="6" max="6" width="9.28515625" style="15" customWidth="1"/>
    <col min="7" max="7" width="12.42578125" style="15" customWidth="1"/>
    <col min="8" max="8" width="11" style="3" customWidth="1"/>
    <col min="9" max="9" width="0.28515625" style="3" customWidth="1"/>
    <col min="10" max="14" width="21.42578125" style="3" customWidth="1"/>
    <col min="15" max="16384" width="9.28515625" style="3"/>
  </cols>
  <sheetData>
    <row r="1" spans="1:12" x14ac:dyDescent="0.2">
      <c r="A1" s="124" t="s">
        <v>85</v>
      </c>
      <c r="J1" s="486"/>
    </row>
    <row r="2" spans="1:12" ht="17.25" x14ac:dyDescent="0.25">
      <c r="A2" s="856" t="s">
        <v>415</v>
      </c>
      <c r="B2" s="61"/>
      <c r="J2" s="558" t="s">
        <v>248</v>
      </c>
    </row>
    <row r="3" spans="1:12" ht="15.75" x14ac:dyDescent="0.25">
      <c r="A3" s="809"/>
      <c r="B3" s="22"/>
      <c r="C3" s="22"/>
      <c r="D3" s="10"/>
      <c r="E3" s="10"/>
      <c r="F3" s="10"/>
      <c r="G3" s="10"/>
      <c r="J3" s="880"/>
    </row>
    <row r="4" spans="1:12" ht="39.75" customHeight="1" x14ac:dyDescent="0.2">
      <c r="A4" s="150" t="s">
        <v>0</v>
      </c>
      <c r="B4" s="151" t="s">
        <v>1</v>
      </c>
      <c r="C4" s="133" t="s">
        <v>295</v>
      </c>
      <c r="D4" s="134" t="s">
        <v>242</v>
      </c>
      <c r="E4" s="134" t="s">
        <v>243</v>
      </c>
      <c r="F4" s="134" t="s">
        <v>244</v>
      </c>
      <c r="G4" s="134" t="s">
        <v>60</v>
      </c>
      <c r="H4" s="134" t="s">
        <v>296</v>
      </c>
      <c r="I4" s="134"/>
      <c r="J4" s="515"/>
    </row>
    <row r="5" spans="1:12" x14ac:dyDescent="0.2">
      <c r="A5" s="1230" t="s">
        <v>21</v>
      </c>
      <c r="B5" s="149" t="s">
        <v>3</v>
      </c>
      <c r="C5" s="152">
        <v>3053</v>
      </c>
      <c r="D5" s="152">
        <v>1963</v>
      </c>
      <c r="E5" s="152">
        <v>1855</v>
      </c>
      <c r="F5" s="249">
        <f>E5/D5</f>
        <v>0.94498217014773311</v>
      </c>
      <c r="G5" s="152">
        <v>72</v>
      </c>
      <c r="H5" s="344">
        <v>18.2</v>
      </c>
      <c r="I5" s="590"/>
      <c r="J5" s="921"/>
    </row>
    <row r="6" spans="1:12" x14ac:dyDescent="0.2">
      <c r="A6" s="1228"/>
      <c r="B6" s="4" t="s">
        <v>4</v>
      </c>
      <c r="C6" s="46">
        <v>2910</v>
      </c>
      <c r="D6" s="50">
        <v>2726</v>
      </c>
      <c r="E6" s="50">
        <v>2593</v>
      </c>
      <c r="F6" s="360">
        <f>E6/D6</f>
        <v>0.95121056493030076</v>
      </c>
      <c r="G6" s="46">
        <v>114</v>
      </c>
      <c r="H6" s="345">
        <v>19</v>
      </c>
      <c r="I6" s="922"/>
      <c r="J6" s="921"/>
    </row>
    <row r="7" spans="1:12" x14ac:dyDescent="0.2">
      <c r="A7" s="1228"/>
      <c r="B7" s="149" t="s">
        <v>5</v>
      </c>
      <c r="C7" s="152">
        <v>3029</v>
      </c>
      <c r="D7" s="152">
        <v>2910</v>
      </c>
      <c r="E7" s="152">
        <v>2720</v>
      </c>
      <c r="F7" s="366">
        <f>E7/D7</f>
        <v>0.93470790378006874</v>
      </c>
      <c r="G7" s="152">
        <v>125</v>
      </c>
      <c r="H7" s="346">
        <v>20.6</v>
      </c>
      <c r="I7" s="514"/>
      <c r="J7" s="921"/>
    </row>
    <row r="8" spans="1:12" ht="13.5" x14ac:dyDescent="0.2">
      <c r="A8" s="1228"/>
      <c r="B8" s="4" t="s">
        <v>6</v>
      </c>
      <c r="C8" s="46">
        <v>3077</v>
      </c>
      <c r="D8" s="50">
        <v>3154</v>
      </c>
      <c r="E8" s="50">
        <v>2929</v>
      </c>
      <c r="F8" s="360">
        <f>E8/D8</f>
        <v>0.92866201648700064</v>
      </c>
      <c r="G8" s="46">
        <v>135</v>
      </c>
      <c r="H8" s="345">
        <v>19.600000000000001</v>
      </c>
      <c r="I8" s="923"/>
      <c r="J8" s="921"/>
      <c r="L8" s="11"/>
    </row>
    <row r="9" spans="1:12" ht="13.5" x14ac:dyDescent="0.2">
      <c r="A9" s="1228"/>
      <c r="B9" s="153" t="s">
        <v>51</v>
      </c>
      <c r="C9" s="140">
        <f>SUM(C5:C8)</f>
        <v>12069</v>
      </c>
      <c r="D9" s="140">
        <f>SUM(D5:D8)</f>
        <v>10753</v>
      </c>
      <c r="E9" s="140">
        <f>SUM(E5:E8)</f>
        <v>10097</v>
      </c>
      <c r="F9" s="141">
        <f>E9/D9</f>
        <v>0.93899376918069377</v>
      </c>
      <c r="G9" s="140">
        <f>SUM(G5:G8)</f>
        <v>446</v>
      </c>
      <c r="H9" s="446">
        <v>19.399999999999999</v>
      </c>
      <c r="I9" s="970"/>
      <c r="J9" s="921"/>
    </row>
    <row r="10" spans="1:12" x14ac:dyDescent="0.2">
      <c r="A10" s="377"/>
      <c r="B10" s="378"/>
      <c r="C10" s="379"/>
      <c r="D10" s="115"/>
      <c r="E10" s="115"/>
      <c r="F10" s="115"/>
      <c r="G10" s="115"/>
      <c r="H10" s="115"/>
      <c r="I10" s="583"/>
      <c r="J10" s="515"/>
    </row>
    <row r="11" spans="1:12" x14ac:dyDescent="0.2">
      <c r="A11" s="1228" t="s">
        <v>233</v>
      </c>
      <c r="B11" s="149" t="s">
        <v>3</v>
      </c>
      <c r="C11" s="587">
        <v>3414</v>
      </c>
      <c r="D11" s="587">
        <v>3456</v>
      </c>
      <c r="E11" s="587">
        <v>3266</v>
      </c>
      <c r="F11" s="249">
        <f>E11/D11</f>
        <v>0.94502314814814814</v>
      </c>
      <c r="G11" s="589">
        <v>141</v>
      </c>
      <c r="H11" s="590">
        <v>17.2</v>
      </c>
      <c r="I11" s="590"/>
      <c r="J11" s="921"/>
    </row>
    <row r="12" spans="1:12" x14ac:dyDescent="0.2">
      <c r="A12" s="1228"/>
      <c r="B12" s="4" t="s">
        <v>4</v>
      </c>
      <c r="C12" s="585">
        <v>3013</v>
      </c>
      <c r="D12" s="586">
        <v>3278</v>
      </c>
      <c r="E12" s="586">
        <v>3067</v>
      </c>
      <c r="F12" s="360">
        <f>E12/D12</f>
        <v>0.93563148261134843</v>
      </c>
      <c r="G12" s="588">
        <v>161</v>
      </c>
      <c r="H12" s="591">
        <v>15.6</v>
      </c>
      <c r="I12" s="922"/>
      <c r="J12" s="921"/>
    </row>
    <row r="13" spans="1:12" x14ac:dyDescent="0.2">
      <c r="A13" s="1228"/>
      <c r="B13" s="149" t="s">
        <v>5</v>
      </c>
      <c r="C13" s="587">
        <v>3155</v>
      </c>
      <c r="D13" s="587">
        <v>2822</v>
      </c>
      <c r="E13" s="587">
        <v>2614</v>
      </c>
      <c r="F13" s="366">
        <f>E13/D13</f>
        <v>0.92629340892983703</v>
      </c>
      <c r="G13" s="589">
        <v>160</v>
      </c>
      <c r="H13" s="592">
        <v>16.399999999999999</v>
      </c>
      <c r="I13" s="514"/>
      <c r="J13" s="921"/>
    </row>
    <row r="14" spans="1:12" x14ac:dyDescent="0.2">
      <c r="A14" s="1228"/>
      <c r="B14" s="4" t="s">
        <v>6</v>
      </c>
      <c r="C14" s="585">
        <v>3311</v>
      </c>
      <c r="D14" s="586">
        <v>3208</v>
      </c>
      <c r="E14" s="586">
        <v>3057</v>
      </c>
      <c r="F14" s="360">
        <f>E14/D14</f>
        <v>0.95293017456359097</v>
      </c>
      <c r="G14" s="588">
        <v>175</v>
      </c>
      <c r="H14" s="591">
        <v>15.6</v>
      </c>
      <c r="I14" s="922"/>
      <c r="J14" s="921"/>
      <c r="L14" s="11"/>
    </row>
    <row r="15" spans="1:12" x14ac:dyDescent="0.2">
      <c r="A15" s="1228"/>
      <c r="B15" s="504" t="s">
        <v>51</v>
      </c>
      <c r="C15" s="499">
        <f>SUM(C11:C14)</f>
        <v>12893</v>
      </c>
      <c r="D15" s="499">
        <f>SUM(D11:D14)</f>
        <v>12764</v>
      </c>
      <c r="E15" s="499">
        <f>SUM(E11:E14)</f>
        <v>12004</v>
      </c>
      <c r="F15" s="584">
        <f>E15/D15</f>
        <v>0.9404575368223127</v>
      </c>
      <c r="G15" s="499">
        <f>SUM(G11:G14)</f>
        <v>637</v>
      </c>
      <c r="H15" s="593">
        <v>16.2</v>
      </c>
      <c r="I15" s="525"/>
      <c r="J15" s="921"/>
    </row>
    <row r="16" spans="1:12" s="486" customFormat="1" x14ac:dyDescent="0.2">
      <c r="A16" s="636"/>
      <c r="B16" s="723"/>
      <c r="C16" s="34"/>
      <c r="D16" s="34"/>
      <c r="E16" s="34"/>
      <c r="F16" s="604"/>
      <c r="G16" s="34"/>
      <c r="H16" s="722"/>
      <c r="I16" s="730"/>
      <c r="J16" s="921"/>
    </row>
    <row r="17" spans="1:10" s="486" customFormat="1" x14ac:dyDescent="0.2">
      <c r="A17" s="1228" t="s">
        <v>265</v>
      </c>
      <c r="B17" s="642" t="s">
        <v>3</v>
      </c>
      <c r="C17" s="621">
        <v>3268</v>
      </c>
      <c r="D17" s="621">
        <v>3251</v>
      </c>
      <c r="E17" s="621">
        <v>3062</v>
      </c>
      <c r="F17" s="657">
        <f>E17/D17</f>
        <v>0.9418640418332821</v>
      </c>
      <c r="G17" s="621">
        <v>152</v>
      </c>
      <c r="H17" s="590">
        <v>15</v>
      </c>
      <c r="I17" s="525"/>
      <c r="J17" s="921"/>
    </row>
    <row r="18" spans="1:10" s="486" customFormat="1" x14ac:dyDescent="0.2">
      <c r="A18" s="1228"/>
      <c r="B18" s="638" t="s">
        <v>4</v>
      </c>
      <c r="C18" s="618">
        <v>3186</v>
      </c>
      <c r="D18" s="606">
        <v>3076</v>
      </c>
      <c r="E18" s="606">
        <v>2883</v>
      </c>
      <c r="F18" s="604">
        <f>E18/D18</f>
        <v>0.93725617685305596</v>
      </c>
      <c r="G18" s="618">
        <v>153</v>
      </c>
      <c r="H18" s="513">
        <v>15</v>
      </c>
      <c r="I18" s="730"/>
      <c r="J18" s="921"/>
    </row>
    <row r="19" spans="1:10" s="486" customFormat="1" x14ac:dyDescent="0.2">
      <c r="A19" s="1228"/>
      <c r="B19" s="642" t="s">
        <v>5</v>
      </c>
      <c r="C19" s="621">
        <v>3222</v>
      </c>
      <c r="D19" s="621">
        <v>3024</v>
      </c>
      <c r="E19" s="621">
        <v>2814</v>
      </c>
      <c r="F19" s="641">
        <f>E19/D19</f>
        <v>0.93055555555555558</v>
      </c>
      <c r="G19" s="621">
        <v>157</v>
      </c>
      <c r="H19" s="514">
        <v>15.2</v>
      </c>
      <c r="I19" s="525"/>
      <c r="J19" s="921"/>
    </row>
    <row r="20" spans="1:10" s="486" customFormat="1" x14ac:dyDescent="0.2">
      <c r="A20" s="1228"/>
      <c r="B20" s="638" t="s">
        <v>6</v>
      </c>
      <c r="C20" s="618">
        <v>3094</v>
      </c>
      <c r="D20" s="606">
        <v>2786</v>
      </c>
      <c r="E20" s="606">
        <v>2625</v>
      </c>
      <c r="F20" s="604">
        <f>E20/D20</f>
        <v>0.94221105527638194</v>
      </c>
      <c r="G20" s="618">
        <v>150</v>
      </c>
      <c r="H20" s="513">
        <v>15.4</v>
      </c>
      <c r="I20" s="730"/>
      <c r="J20" s="921"/>
    </row>
    <row r="21" spans="1:10" s="486" customFormat="1" x14ac:dyDescent="0.2">
      <c r="A21" s="1228"/>
      <c r="B21" s="637" t="s">
        <v>51</v>
      </c>
      <c r="C21" s="499">
        <f>SUM(C17:C20)</f>
        <v>12770</v>
      </c>
      <c r="D21" s="499">
        <f>SUM(D17:D20)</f>
        <v>12137</v>
      </c>
      <c r="E21" s="499">
        <f>SUM(E17:E20)</f>
        <v>11384</v>
      </c>
      <c r="F21" s="641">
        <f>E21/D21</f>
        <v>0.93795830930213397</v>
      </c>
      <c r="G21" s="499">
        <f>SUM(G17:G20)</f>
        <v>612</v>
      </c>
      <c r="H21" s="593">
        <v>15.2</v>
      </c>
      <c r="I21" s="525"/>
      <c r="J21" s="921"/>
    </row>
    <row r="22" spans="1:10" s="486" customFormat="1" x14ac:dyDescent="0.2">
      <c r="A22" s="519"/>
      <c r="B22" s="520"/>
      <c r="C22" s="521"/>
      <c r="D22" s="583"/>
      <c r="E22" s="583"/>
      <c r="F22" s="583"/>
      <c r="G22" s="583"/>
      <c r="H22" s="583"/>
      <c r="I22" s="583"/>
      <c r="J22" s="921"/>
    </row>
    <row r="23" spans="1:10" s="486" customFormat="1" ht="13.5" customHeight="1" x14ac:dyDescent="0.2">
      <c r="A23" s="1228" t="s">
        <v>268</v>
      </c>
      <c r="B23" s="642" t="s">
        <v>3</v>
      </c>
      <c r="C23" s="621">
        <v>3206</v>
      </c>
      <c r="D23" s="621">
        <v>2978</v>
      </c>
      <c r="E23" s="621">
        <v>2804</v>
      </c>
      <c r="F23" s="657">
        <f>E23/D23</f>
        <v>0.941571524513096</v>
      </c>
      <c r="G23" s="621">
        <v>178</v>
      </c>
      <c r="H23" s="590">
        <v>15.2</v>
      </c>
      <c r="I23" s="590"/>
      <c r="J23" s="921"/>
    </row>
    <row r="24" spans="1:10" s="486" customFormat="1" x14ac:dyDescent="0.2">
      <c r="A24" s="1228"/>
      <c r="B24" s="638" t="s">
        <v>4</v>
      </c>
      <c r="C24" s="618">
        <v>2909</v>
      </c>
      <c r="D24" s="606">
        <v>3037</v>
      </c>
      <c r="E24" s="606">
        <v>2855</v>
      </c>
      <c r="F24" s="604">
        <f>E24/D24</f>
        <v>0.94007243990780376</v>
      </c>
      <c r="G24" s="618">
        <v>147</v>
      </c>
      <c r="H24" s="513">
        <v>14.6</v>
      </c>
      <c r="I24" s="922"/>
      <c r="J24" s="921"/>
    </row>
    <row r="25" spans="1:10" s="486" customFormat="1" x14ac:dyDescent="0.2">
      <c r="A25" s="1228"/>
      <c r="B25" s="642" t="s">
        <v>5</v>
      </c>
      <c r="C25" s="621">
        <v>3148</v>
      </c>
      <c r="D25" s="621">
        <v>2969</v>
      </c>
      <c r="E25" s="621">
        <v>2768</v>
      </c>
      <c r="F25" s="641">
        <f>E25/D25</f>
        <v>0.93230043785786465</v>
      </c>
      <c r="G25" s="621">
        <v>145</v>
      </c>
      <c r="H25" s="514">
        <v>15.4</v>
      </c>
      <c r="I25" s="514"/>
      <c r="J25" s="921"/>
    </row>
    <row r="26" spans="1:10" s="486" customFormat="1" x14ac:dyDescent="0.2">
      <c r="A26" s="1228"/>
      <c r="B26" s="638" t="s">
        <v>6</v>
      </c>
      <c r="C26" s="618">
        <v>3141</v>
      </c>
      <c r="D26" s="606">
        <v>3035</v>
      </c>
      <c r="E26" s="606">
        <v>2776</v>
      </c>
      <c r="F26" s="604">
        <f>E26/D26</f>
        <v>0.91466227347611206</v>
      </c>
      <c r="G26" s="618">
        <v>148</v>
      </c>
      <c r="H26" s="513">
        <v>14.2</v>
      </c>
      <c r="I26" s="922"/>
      <c r="J26" s="921"/>
    </row>
    <row r="27" spans="1:10" s="486" customFormat="1" x14ac:dyDescent="0.2">
      <c r="A27" s="1228"/>
      <c r="B27" s="637" t="s">
        <v>51</v>
      </c>
      <c r="C27" s="499">
        <f>SUM(C23:C26)</f>
        <v>12404</v>
      </c>
      <c r="D27" s="499">
        <f>SUM(D23:D26)</f>
        <v>12019</v>
      </c>
      <c r="E27" s="499">
        <f>SUM(E23:E26)</f>
        <v>11203</v>
      </c>
      <c r="F27" s="641">
        <f>E27/D27</f>
        <v>0.93210749646393209</v>
      </c>
      <c r="G27" s="499">
        <f>SUM(G23:G26)</f>
        <v>618</v>
      </c>
      <c r="H27" s="593">
        <v>14.8</v>
      </c>
      <c r="I27" s="525"/>
      <c r="J27" s="921"/>
    </row>
    <row r="28" spans="1:10" s="486" customFormat="1" x14ac:dyDescent="0.2">
      <c r="A28" s="519"/>
      <c r="B28" s="520"/>
      <c r="C28" s="521"/>
      <c r="D28" s="583"/>
      <c r="E28" s="583"/>
      <c r="F28" s="583"/>
      <c r="G28" s="583"/>
      <c r="H28" s="583"/>
      <c r="I28" s="730"/>
      <c r="J28" s="921"/>
    </row>
    <row r="29" spans="1:10" s="486" customFormat="1" x14ac:dyDescent="0.2">
      <c r="A29" s="1228" t="s">
        <v>269</v>
      </c>
      <c r="B29" s="642" t="s">
        <v>3</v>
      </c>
      <c r="C29" s="621">
        <v>3367</v>
      </c>
      <c r="D29" s="621">
        <v>2973</v>
      </c>
      <c r="E29" s="621">
        <v>2769</v>
      </c>
      <c r="F29" s="657">
        <f>E29/D29</f>
        <v>0.93138244197780018</v>
      </c>
      <c r="G29" s="621">
        <v>144</v>
      </c>
      <c r="H29" s="590">
        <v>13.8</v>
      </c>
      <c r="I29" s="590"/>
      <c r="J29" s="921"/>
    </row>
    <row r="30" spans="1:10" s="486" customFormat="1" x14ac:dyDescent="0.2">
      <c r="A30" s="1228"/>
      <c r="B30" s="638" t="s">
        <v>4</v>
      </c>
      <c r="C30" s="618">
        <v>2892</v>
      </c>
      <c r="D30" s="606">
        <v>3134</v>
      </c>
      <c r="E30" s="606">
        <v>2948</v>
      </c>
      <c r="F30" s="604">
        <f>E30/D30</f>
        <v>0.94065092533503514</v>
      </c>
      <c r="G30" s="618">
        <v>135</v>
      </c>
      <c r="H30" s="513">
        <v>14</v>
      </c>
      <c r="I30" s="922"/>
      <c r="J30" s="921"/>
    </row>
    <row r="31" spans="1:10" s="486" customFormat="1" x14ac:dyDescent="0.2">
      <c r="A31" s="1228"/>
      <c r="B31" s="642" t="s">
        <v>5</v>
      </c>
      <c r="C31" s="621">
        <v>2947</v>
      </c>
      <c r="D31" s="621">
        <v>3031</v>
      </c>
      <c r="E31" s="621">
        <v>2858</v>
      </c>
      <c r="F31" s="641">
        <f>E31/D31</f>
        <v>0.94292312768063347</v>
      </c>
      <c r="G31" s="621">
        <v>125</v>
      </c>
      <c r="H31" s="514">
        <v>14</v>
      </c>
      <c r="I31" s="514"/>
      <c r="J31" s="921"/>
    </row>
    <row r="32" spans="1:10" s="486" customFormat="1" x14ac:dyDescent="0.2">
      <c r="A32" s="1228"/>
      <c r="B32" s="638" t="s">
        <v>6</v>
      </c>
      <c r="C32" s="618">
        <v>2852</v>
      </c>
      <c r="D32" s="606">
        <v>2478</v>
      </c>
      <c r="E32" s="606">
        <v>2349</v>
      </c>
      <c r="F32" s="604">
        <f>E32/D32</f>
        <v>0.94794188861985473</v>
      </c>
      <c r="G32" s="618">
        <v>138</v>
      </c>
      <c r="H32" s="513">
        <v>14</v>
      </c>
      <c r="I32" s="922"/>
      <c r="J32" s="921"/>
    </row>
    <row r="33" spans="1:11" x14ac:dyDescent="0.2">
      <c r="A33" s="1228"/>
      <c r="B33" s="637" t="s">
        <v>51</v>
      </c>
      <c r="C33" s="499">
        <f>SUM(C29:C32)</f>
        <v>12058</v>
      </c>
      <c r="D33" s="499">
        <f>SUM(D29:D32)</f>
        <v>11616</v>
      </c>
      <c r="E33" s="499">
        <f>SUM(E29:E32)</f>
        <v>10924</v>
      </c>
      <c r="F33" s="641">
        <f>E33/D33</f>
        <v>0.94042699724517909</v>
      </c>
      <c r="G33" s="499">
        <f>SUM(G29:G32)</f>
        <v>542</v>
      </c>
      <c r="H33" s="593">
        <v>14</v>
      </c>
      <c r="I33" s="525"/>
      <c r="J33" s="921"/>
      <c r="K33" s="486"/>
    </row>
    <row r="34" spans="1:11" s="486" customFormat="1" x14ac:dyDescent="0.2">
      <c r="A34" s="998"/>
      <c r="B34" s="723"/>
      <c r="C34" s="34"/>
      <c r="D34" s="34"/>
      <c r="E34" s="34"/>
      <c r="F34" s="604"/>
      <c r="G34" s="34"/>
      <c r="H34" s="724"/>
      <c r="I34" s="724"/>
      <c r="J34" s="488"/>
    </row>
    <row r="35" spans="1:11" s="486" customFormat="1" x14ac:dyDescent="0.2">
      <c r="A35" s="1228" t="s">
        <v>270</v>
      </c>
      <c r="B35" s="642" t="s">
        <v>3</v>
      </c>
      <c r="C35" s="621">
        <v>2286</v>
      </c>
      <c r="D35" s="621">
        <v>1790</v>
      </c>
      <c r="E35" s="621">
        <v>1714</v>
      </c>
      <c r="F35" s="657">
        <f>E35/D35</f>
        <v>0.95754189944134083</v>
      </c>
      <c r="G35" s="621">
        <v>70</v>
      </c>
      <c r="H35" s="590">
        <v>17.399999999999999</v>
      </c>
      <c r="I35" s="525"/>
      <c r="J35" s="921"/>
    </row>
    <row r="36" spans="1:11" s="486" customFormat="1" x14ac:dyDescent="0.2">
      <c r="A36" s="1228"/>
      <c r="B36" s="638" t="s">
        <v>4</v>
      </c>
      <c r="C36" s="618">
        <v>3237</v>
      </c>
      <c r="D36" s="606">
        <v>2386</v>
      </c>
      <c r="E36" s="606">
        <v>2289</v>
      </c>
      <c r="F36" s="604">
        <f>E36/D36</f>
        <v>0.95934618608549871</v>
      </c>
      <c r="G36" s="618">
        <v>104</v>
      </c>
      <c r="H36" s="513">
        <v>19</v>
      </c>
      <c r="I36" s="730"/>
      <c r="J36" s="921"/>
    </row>
    <row r="37" spans="1:11" s="486" customFormat="1" x14ac:dyDescent="0.2">
      <c r="A37" s="1228"/>
      <c r="B37" s="642" t="s">
        <v>5</v>
      </c>
      <c r="C37" s="621">
        <v>3574</v>
      </c>
      <c r="D37" s="621">
        <v>2959</v>
      </c>
      <c r="E37" s="621">
        <v>2818</v>
      </c>
      <c r="F37" s="641">
        <f>E37/D37</f>
        <v>0.95234876647516054</v>
      </c>
      <c r="G37" s="621">
        <v>146</v>
      </c>
      <c r="H37" s="514">
        <v>17</v>
      </c>
      <c r="I37" s="525"/>
      <c r="J37" s="921"/>
    </row>
    <row r="38" spans="1:11" s="486" customFormat="1" hidden="1" x14ac:dyDescent="0.2">
      <c r="A38" s="1228"/>
      <c r="B38" s="638" t="s">
        <v>6</v>
      </c>
      <c r="C38" s="618"/>
      <c r="D38" s="606"/>
      <c r="E38" s="606"/>
      <c r="F38" s="604" t="e">
        <f>E38/D38</f>
        <v>#DIV/0!</v>
      </c>
      <c r="G38" s="618"/>
      <c r="H38" s="513"/>
      <c r="I38" s="730"/>
      <c r="J38" s="921"/>
    </row>
    <row r="39" spans="1:11" s="486" customFormat="1" x14ac:dyDescent="0.2">
      <c r="A39" s="1228"/>
      <c r="B39" s="1146" t="s">
        <v>51</v>
      </c>
      <c r="C39" s="1130">
        <f>SUM(C35:C38)</f>
        <v>9097</v>
      </c>
      <c r="D39" s="1130">
        <f>SUM(D35:D38)</f>
        <v>7135</v>
      </c>
      <c r="E39" s="1130">
        <f>SUM(E35:E38)</f>
        <v>6821</v>
      </c>
      <c r="F39" s="1132">
        <f>E39/D39</f>
        <v>0.95599159074982476</v>
      </c>
      <c r="G39" s="1130">
        <f>SUM(G35:G38)</f>
        <v>320</v>
      </c>
      <c r="H39" s="1147">
        <v>17.8</v>
      </c>
      <c r="I39" s="10"/>
      <c r="J39" s="488"/>
    </row>
    <row r="40" spans="1:11" s="486" customFormat="1" x14ac:dyDescent="0.2">
      <c r="A40" s="179" t="s">
        <v>84</v>
      </c>
      <c r="B40" s="1019"/>
      <c r="C40" s="1020"/>
      <c r="D40" s="1020"/>
      <c r="E40" s="1020"/>
      <c r="F40" s="1021"/>
      <c r="G40" s="1020"/>
      <c r="H40" s="1022"/>
      <c r="I40" s="1022"/>
      <c r="J40" s="488"/>
    </row>
    <row r="41" spans="1:11" s="486" customFormat="1" x14ac:dyDescent="0.2">
      <c r="A41" s="998"/>
      <c r="B41" s="723"/>
      <c r="C41" s="34"/>
      <c r="D41" s="34"/>
      <c r="E41" s="34"/>
      <c r="F41" s="604"/>
      <c r="G41" s="34"/>
      <c r="H41" s="724"/>
      <c r="I41" s="724"/>
      <c r="J41" s="488"/>
    </row>
    <row r="42" spans="1:11" x14ac:dyDescent="0.2">
      <c r="A42" s="92" t="s">
        <v>56</v>
      </c>
      <c r="C42" s="26"/>
      <c r="D42" s="26"/>
      <c r="E42" s="26"/>
      <c r="F42" s="26"/>
      <c r="G42" s="26"/>
    </row>
    <row r="43" spans="1:11" ht="27.6" customHeight="1" x14ac:dyDescent="0.2">
      <c r="A43" s="1235" t="s">
        <v>83</v>
      </c>
      <c r="B43" s="1207"/>
      <c r="C43" s="1207"/>
      <c r="D43" s="1207"/>
      <c r="E43" s="1207"/>
      <c r="F43" s="1207"/>
      <c r="G43" s="1207"/>
      <c r="H43" s="1207"/>
    </row>
    <row r="44" spans="1:11" ht="49.9" customHeight="1" x14ac:dyDescent="0.2">
      <c r="A44" s="1186" t="s">
        <v>237</v>
      </c>
      <c r="B44" s="1195"/>
      <c r="C44" s="1195"/>
      <c r="D44" s="1195"/>
      <c r="E44" s="1195"/>
      <c r="F44" s="1195"/>
      <c r="G44" s="1195"/>
      <c r="H44" s="1195"/>
    </row>
    <row r="45" spans="1:11" s="486" customFormat="1" x14ac:dyDescent="0.2">
      <c r="A45" s="1017" t="s">
        <v>414</v>
      </c>
      <c r="B45" s="994"/>
      <c r="C45" s="994"/>
      <c r="D45" s="994"/>
      <c r="E45" s="994"/>
      <c r="F45" s="994"/>
      <c r="G45" s="994"/>
      <c r="H45" s="994"/>
    </row>
    <row r="46" spans="1:11" ht="38.25" customHeight="1" x14ac:dyDescent="0.2">
      <c r="A46" s="1183" t="s">
        <v>240</v>
      </c>
      <c r="B46" s="1236"/>
      <c r="C46" s="1236"/>
      <c r="D46" s="1236"/>
      <c r="E46" s="1236"/>
      <c r="F46" s="1236"/>
      <c r="G46" s="1236"/>
      <c r="H46" s="1207"/>
    </row>
    <row r="47" spans="1:11" ht="13.5" x14ac:dyDescent="0.2">
      <c r="A47" s="85" t="s">
        <v>241</v>
      </c>
      <c r="B47" s="86"/>
      <c r="C47" s="86"/>
      <c r="D47" s="86"/>
      <c r="E47" s="86"/>
      <c r="F47" s="86"/>
      <c r="G47" s="86"/>
      <c r="H47" s="94"/>
    </row>
    <row r="48" spans="1:11" ht="29.25" customHeight="1" x14ac:dyDescent="0.2">
      <c r="A48" s="1184" t="s">
        <v>245</v>
      </c>
      <c r="B48" s="1185"/>
      <c r="C48" s="1185"/>
      <c r="D48" s="1185"/>
      <c r="E48" s="1185"/>
      <c r="F48" s="1185"/>
      <c r="G48" s="1185"/>
      <c r="H48" s="94"/>
    </row>
    <row r="49" spans="1:13" ht="47.25" customHeight="1" x14ac:dyDescent="0.2">
      <c r="A49" s="1213" t="s">
        <v>246</v>
      </c>
      <c r="B49" s="1207"/>
      <c r="C49" s="1207"/>
      <c r="D49" s="1207"/>
      <c r="E49" s="1207"/>
      <c r="F49" s="1207"/>
      <c r="G49" s="1207"/>
      <c r="H49" s="1207"/>
      <c r="I49" s="93"/>
      <c r="J49" s="93"/>
      <c r="K49" s="93"/>
      <c r="L49" s="93"/>
      <c r="M49" s="93"/>
    </row>
    <row r="50" spans="1:13" ht="24.75" customHeight="1" x14ac:dyDescent="0.2">
      <c r="A50" s="1186" t="s">
        <v>517</v>
      </c>
      <c r="B50" s="1195"/>
      <c r="C50" s="1195"/>
      <c r="D50" s="1195"/>
      <c r="E50" s="1195"/>
      <c r="F50" s="1195"/>
      <c r="G50" s="1195"/>
      <c r="H50" s="1195"/>
    </row>
    <row r="51" spans="1:13" x14ac:dyDescent="0.2">
      <c r="A51" s="1186"/>
      <c r="B51" s="1212"/>
      <c r="C51" s="1212"/>
      <c r="D51" s="1212"/>
      <c r="E51" s="1212"/>
      <c r="F51" s="1212"/>
      <c r="G51" s="1212"/>
      <c r="H51" s="1212"/>
    </row>
    <row r="52" spans="1:13" x14ac:dyDescent="0.2">
      <c r="A52" s="466"/>
      <c r="B52" s="458"/>
      <c r="C52" s="458"/>
      <c r="D52" s="458"/>
      <c r="E52" s="458"/>
      <c r="F52" s="458"/>
      <c r="G52" s="458"/>
      <c r="H52" s="458"/>
    </row>
    <row r="53" spans="1:13" ht="15" x14ac:dyDescent="0.25">
      <c r="A53" s="856" t="s">
        <v>576</v>
      </c>
      <c r="C53" s="27"/>
      <c r="D53" s="27"/>
      <c r="E53" s="27"/>
      <c r="F53" s="27"/>
      <c r="G53" s="27"/>
      <c r="I53" s="9"/>
      <c r="J53" s="9"/>
    </row>
    <row r="54" spans="1:13" x14ac:dyDescent="0.2">
      <c r="B54" s="16"/>
      <c r="C54" s="27"/>
      <c r="D54" s="27"/>
      <c r="E54" s="27"/>
      <c r="F54" s="27"/>
      <c r="G54" s="27"/>
      <c r="I54" s="9"/>
      <c r="J54" s="9"/>
    </row>
    <row r="55" spans="1:13" x14ac:dyDescent="0.2">
      <c r="D55" s="10"/>
      <c r="E55" s="10"/>
      <c r="F55" s="10"/>
      <c r="G55" s="10"/>
    </row>
    <row r="56" spans="1:13" x14ac:dyDescent="0.2">
      <c r="B56" s="16"/>
      <c r="D56" s="10"/>
      <c r="E56" s="10"/>
      <c r="F56" s="10"/>
      <c r="G56" s="10"/>
    </row>
    <row r="57" spans="1:13" x14ac:dyDescent="0.2">
      <c r="D57" s="10"/>
      <c r="E57" s="10"/>
      <c r="F57" s="10"/>
      <c r="G57" s="10"/>
    </row>
    <row r="75" spans="1:7" ht="15" x14ac:dyDescent="0.25">
      <c r="A75" s="856" t="s">
        <v>599</v>
      </c>
    </row>
    <row r="76" spans="1:7" s="509" customFormat="1" x14ac:dyDescent="0.2">
      <c r="A76" s="524" t="s">
        <v>21</v>
      </c>
      <c r="B76" s="522" t="s">
        <v>3</v>
      </c>
      <c r="C76" s="523"/>
      <c r="D76" s="534"/>
      <c r="E76" s="581"/>
      <c r="F76" s="581"/>
      <c r="G76" s="581"/>
    </row>
    <row r="77" spans="1:7" s="509" customFormat="1" x14ac:dyDescent="0.2">
      <c r="A77" s="524"/>
      <c r="B77" s="522" t="s">
        <v>4</v>
      </c>
      <c r="C77" s="523"/>
      <c r="D77" s="534"/>
      <c r="E77" s="581"/>
      <c r="F77" s="581"/>
      <c r="G77" s="581"/>
    </row>
    <row r="78" spans="1:7" s="509" customFormat="1" x14ac:dyDescent="0.2">
      <c r="A78" s="524"/>
      <c r="B78" s="522" t="s">
        <v>5</v>
      </c>
      <c r="C78" s="523"/>
      <c r="D78" s="534"/>
      <c r="E78" s="581"/>
      <c r="F78" s="581"/>
      <c r="G78" s="581"/>
    </row>
    <row r="79" spans="1:7" s="509" customFormat="1" x14ac:dyDescent="0.2">
      <c r="A79" s="524"/>
      <c r="B79" s="522" t="s">
        <v>6</v>
      </c>
      <c r="C79" s="523"/>
      <c r="D79" s="534"/>
      <c r="E79" s="581"/>
      <c r="F79" s="581"/>
      <c r="G79" s="581"/>
    </row>
    <row r="80" spans="1:7" s="509" customFormat="1" x14ac:dyDescent="0.2">
      <c r="A80" s="524" t="s">
        <v>233</v>
      </c>
      <c r="B80" s="522" t="s">
        <v>3</v>
      </c>
      <c r="C80" s="523"/>
      <c r="D80" s="534"/>
      <c r="E80" s="581"/>
      <c r="F80" s="581"/>
      <c r="G80" s="581"/>
    </row>
    <row r="81" spans="1:7" s="509" customFormat="1" x14ac:dyDescent="0.2">
      <c r="A81" s="524"/>
      <c r="B81" s="522" t="s">
        <v>4</v>
      </c>
      <c r="C81" s="523"/>
      <c r="D81" s="534"/>
      <c r="E81" s="581"/>
      <c r="F81" s="581"/>
      <c r="G81" s="581"/>
    </row>
    <row r="82" spans="1:7" s="509" customFormat="1" x14ac:dyDescent="0.2">
      <c r="A82" s="524"/>
      <c r="B82" s="522" t="s">
        <v>5</v>
      </c>
      <c r="C82" s="523"/>
      <c r="D82" s="534"/>
      <c r="E82" s="581"/>
      <c r="F82" s="581"/>
      <c r="G82" s="581"/>
    </row>
    <row r="83" spans="1:7" s="509" customFormat="1" x14ac:dyDescent="0.2">
      <c r="A83" s="524"/>
      <c r="B83" s="522" t="s">
        <v>6</v>
      </c>
      <c r="C83" s="523"/>
      <c r="D83" s="534"/>
      <c r="E83" s="581"/>
      <c r="F83" s="581"/>
      <c r="G83" s="581"/>
    </row>
    <row r="84" spans="1:7" s="509" customFormat="1" x14ac:dyDescent="0.2">
      <c r="A84" s="524" t="s">
        <v>265</v>
      </c>
      <c r="B84" s="522" t="s">
        <v>3</v>
      </c>
      <c r="C84" s="523"/>
      <c r="D84" s="534"/>
      <c r="E84" s="581"/>
      <c r="F84" s="581"/>
      <c r="G84" s="581"/>
    </row>
    <row r="85" spans="1:7" s="509" customFormat="1" x14ac:dyDescent="0.2">
      <c r="A85" s="523"/>
      <c r="B85" s="522" t="s">
        <v>4</v>
      </c>
      <c r="C85" s="523"/>
      <c r="D85" s="534"/>
      <c r="E85" s="581"/>
      <c r="F85" s="581"/>
      <c r="G85" s="581"/>
    </row>
    <row r="86" spans="1:7" s="509" customFormat="1" x14ac:dyDescent="0.2">
      <c r="A86" s="523"/>
      <c r="B86" s="522" t="s">
        <v>5</v>
      </c>
      <c r="C86" s="523"/>
      <c r="D86" s="534"/>
      <c r="E86" s="581"/>
      <c r="F86" s="581"/>
      <c r="G86" s="581"/>
    </row>
    <row r="87" spans="1:7" s="509" customFormat="1" x14ac:dyDescent="0.2">
      <c r="A87" s="523"/>
      <c r="B87" s="522" t="s">
        <v>6</v>
      </c>
      <c r="C87" s="523"/>
      <c r="D87" s="534"/>
      <c r="E87" s="581"/>
      <c r="F87" s="581"/>
      <c r="G87" s="581"/>
    </row>
    <row r="88" spans="1:7" s="509" customFormat="1" x14ac:dyDescent="0.2">
      <c r="A88" s="524" t="s">
        <v>268</v>
      </c>
      <c r="B88" s="522" t="s">
        <v>3</v>
      </c>
      <c r="C88" s="523"/>
      <c r="D88" s="534"/>
      <c r="E88" s="581"/>
      <c r="F88" s="581"/>
      <c r="G88" s="581"/>
    </row>
    <row r="89" spans="1:7" x14ac:dyDescent="0.2">
      <c r="A89" s="523"/>
      <c r="B89" s="522" t="s">
        <v>4</v>
      </c>
      <c r="C89" s="523"/>
      <c r="D89" s="534"/>
    </row>
    <row r="90" spans="1:7" x14ac:dyDescent="0.2">
      <c r="A90" s="523"/>
      <c r="B90" s="522" t="s">
        <v>5</v>
      </c>
      <c r="C90" s="523"/>
      <c r="D90" s="534"/>
    </row>
    <row r="91" spans="1:7" x14ac:dyDescent="0.2">
      <c r="A91" s="523"/>
      <c r="B91" s="522" t="s">
        <v>6</v>
      </c>
      <c r="C91" s="523"/>
      <c r="D91" s="534"/>
    </row>
    <row r="92" spans="1:7" x14ac:dyDescent="0.2">
      <c r="A92" s="524" t="s">
        <v>269</v>
      </c>
      <c r="B92" s="522" t="s">
        <v>3</v>
      </c>
      <c r="C92" s="523"/>
      <c r="D92" s="534"/>
    </row>
    <row r="93" spans="1:7" x14ac:dyDescent="0.2">
      <c r="A93" s="523"/>
      <c r="B93" s="522" t="s">
        <v>4</v>
      </c>
      <c r="C93" s="523"/>
      <c r="D93" s="534"/>
    </row>
    <row r="94" spans="1:7" x14ac:dyDescent="0.2">
      <c r="A94" s="523"/>
      <c r="B94" s="522" t="s">
        <v>5</v>
      </c>
      <c r="C94" s="523"/>
      <c r="D94" s="534"/>
    </row>
    <row r="95" spans="1:7" x14ac:dyDescent="0.2">
      <c r="A95" s="523"/>
      <c r="B95" s="522" t="s">
        <v>6</v>
      </c>
      <c r="C95" s="523"/>
      <c r="D95" s="534"/>
    </row>
    <row r="96" spans="1:7" ht="13.15" customHeight="1" x14ac:dyDescent="0.2">
      <c r="A96" s="524" t="s">
        <v>270</v>
      </c>
      <c r="B96" s="522" t="s">
        <v>3</v>
      </c>
      <c r="C96" s="523"/>
      <c r="D96" s="534"/>
    </row>
    <row r="97" spans="1:13" x14ac:dyDescent="0.2">
      <c r="A97" s="523"/>
      <c r="B97" s="522" t="s">
        <v>4</v>
      </c>
      <c r="C97" s="523"/>
      <c r="D97" s="534"/>
    </row>
    <row r="98" spans="1:13" ht="15" x14ac:dyDescent="0.25">
      <c r="A98" s="1023"/>
      <c r="B98" s="522" t="s">
        <v>5</v>
      </c>
      <c r="C98" s="511"/>
      <c r="D98" s="581"/>
      <c r="K98" s="983"/>
      <c r="L98" s="983"/>
      <c r="M98" s="983"/>
    </row>
    <row r="99" spans="1:13" x14ac:dyDescent="0.2">
      <c r="A99" s="511"/>
      <c r="B99" s="522" t="s">
        <v>6</v>
      </c>
      <c r="C99" s="511"/>
      <c r="K99" s="983"/>
      <c r="L99" s="984"/>
      <c r="M99" s="984"/>
    </row>
    <row r="100" spans="1:13" x14ac:dyDescent="0.2">
      <c r="A100" s="511"/>
      <c r="B100" s="511"/>
      <c r="C100" s="511"/>
      <c r="K100" s="511"/>
      <c r="L100" s="511" t="s">
        <v>255</v>
      </c>
      <c r="M100" s="511" t="s">
        <v>256</v>
      </c>
    </row>
    <row r="101" spans="1:13" x14ac:dyDescent="0.2">
      <c r="A101" s="511"/>
      <c r="B101" s="511"/>
      <c r="C101" s="511"/>
      <c r="K101" s="511" t="s">
        <v>21</v>
      </c>
      <c r="L101" s="349">
        <f>C9</f>
        <v>12069</v>
      </c>
      <c r="M101" s="349">
        <f>D9</f>
        <v>10753</v>
      </c>
    </row>
    <row r="102" spans="1:13" x14ac:dyDescent="0.2">
      <c r="K102" s="511" t="s">
        <v>233</v>
      </c>
      <c r="L102" s="349">
        <f>C15</f>
        <v>12893</v>
      </c>
      <c r="M102" s="349">
        <f>D15</f>
        <v>12764</v>
      </c>
    </row>
    <row r="103" spans="1:13" x14ac:dyDescent="0.2">
      <c r="K103" s="511" t="s">
        <v>265</v>
      </c>
      <c r="L103" s="349">
        <f>C21</f>
        <v>12770</v>
      </c>
      <c r="M103" s="349">
        <f>D21</f>
        <v>12137</v>
      </c>
    </row>
    <row r="104" spans="1:13" x14ac:dyDescent="0.2">
      <c r="K104" s="511" t="s">
        <v>268</v>
      </c>
      <c r="L104" s="349">
        <f>C27</f>
        <v>12404</v>
      </c>
      <c r="M104" s="349">
        <f>D27</f>
        <v>12019</v>
      </c>
    </row>
    <row r="105" spans="1:13" x14ac:dyDescent="0.2">
      <c r="K105" s="511" t="s">
        <v>269</v>
      </c>
      <c r="L105" s="349">
        <f>C33</f>
        <v>12058</v>
      </c>
      <c r="M105" s="349">
        <f>D33</f>
        <v>11616</v>
      </c>
    </row>
    <row r="106" spans="1:13" x14ac:dyDescent="0.2">
      <c r="K106" s="511"/>
      <c r="L106" s="511"/>
      <c r="M106" s="511"/>
    </row>
    <row r="107" spans="1:13" x14ac:dyDescent="0.2">
      <c r="K107" s="884"/>
    </row>
    <row r="108" spans="1:13" x14ac:dyDescent="0.2">
      <c r="K108" s="884"/>
    </row>
  </sheetData>
  <dataConsolidate link="1"/>
  <mergeCells count="13">
    <mergeCell ref="A35:A39"/>
    <mergeCell ref="A5:A9"/>
    <mergeCell ref="A11:A15"/>
    <mergeCell ref="A17:A21"/>
    <mergeCell ref="A23:A27"/>
    <mergeCell ref="A29:A33"/>
    <mergeCell ref="A51:H51"/>
    <mergeCell ref="A50:H50"/>
    <mergeCell ref="A49:H49"/>
    <mergeCell ref="A43:H43"/>
    <mergeCell ref="A46:H46"/>
    <mergeCell ref="A48:G48"/>
    <mergeCell ref="A44:H44"/>
  </mergeCells>
  <hyperlinks>
    <hyperlink ref="A1" location="Contents!A1" tooltip="Contents Page" display="Return to Contents Page"/>
    <hyperlink ref="J2" location="'4.1'!A53" display="(Go to Quarterly Charts)"/>
  </hyperlinks>
  <pageMargins left="0.74803149606299213" right="0.74803149606299213" top="0.56000000000000005" bottom="0.98425196850393704" header="0.51181102362204722" footer="0.51181102362204722"/>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Q138"/>
  <sheetViews>
    <sheetView showGridLines="0" zoomScaleNormal="100" workbookViewId="0">
      <pane ySplit="4" topLeftCell="A5" activePane="bottomLeft" state="frozen"/>
      <selection activeCell="E94" sqref="E94"/>
      <selection pane="bottomLeft" activeCell="A2" sqref="A2"/>
    </sheetView>
  </sheetViews>
  <sheetFormatPr defaultColWidth="9.28515625" defaultRowHeight="12.75" x14ac:dyDescent="0.2"/>
  <cols>
    <col min="1" max="1" width="6.7109375" style="182" customWidth="1"/>
    <col min="2" max="2" width="42.7109375" style="183" customWidth="1"/>
    <col min="3" max="6" width="7.42578125" style="186" customWidth="1"/>
    <col min="7" max="7" width="7.7109375" style="186" customWidth="1"/>
    <col min="8" max="8" width="8.28515625" style="186" customWidth="1"/>
    <col min="9" max="9" width="7.7109375" style="186" customWidth="1"/>
    <col min="10" max="12" width="7.42578125" style="186" customWidth="1"/>
    <col min="13" max="13" width="8.42578125" style="186" customWidth="1"/>
    <col min="14" max="14" width="7.42578125" style="186" customWidth="1"/>
    <col min="15" max="15" width="0.28515625" style="182" customWidth="1"/>
    <col min="16" max="16" width="11.7109375" style="182" customWidth="1"/>
    <col min="17" max="16384" width="9.28515625" style="182"/>
  </cols>
  <sheetData>
    <row r="1" spans="1:17" ht="16.5" customHeight="1" x14ac:dyDescent="0.2">
      <c r="A1" s="124" t="s">
        <v>85</v>
      </c>
      <c r="P1" s="558" t="s">
        <v>136</v>
      </c>
    </row>
    <row r="2" spans="1:17" ht="17.25" x14ac:dyDescent="0.25">
      <c r="A2" s="858" t="s">
        <v>416</v>
      </c>
      <c r="P2" s="558" t="s">
        <v>146</v>
      </c>
    </row>
    <row r="3" spans="1:17" ht="15.75" x14ac:dyDescent="0.25">
      <c r="A3" s="809"/>
    </row>
    <row r="4" spans="1:17" s="187" customFormat="1" ht="111" customHeight="1" x14ac:dyDescent="0.2">
      <c r="A4" s="188"/>
      <c r="B4" s="224"/>
      <c r="C4" s="224" t="s">
        <v>25</v>
      </c>
      <c r="D4" s="224" t="s">
        <v>26</v>
      </c>
      <c r="E4" s="224" t="s">
        <v>27</v>
      </c>
      <c r="F4" s="224" t="s">
        <v>275</v>
      </c>
      <c r="G4" s="224" t="s">
        <v>28</v>
      </c>
      <c r="H4" s="224" t="s">
        <v>29</v>
      </c>
      <c r="I4" s="224" t="s">
        <v>30</v>
      </c>
      <c r="J4" s="224" t="s">
        <v>31</v>
      </c>
      <c r="K4" s="224" t="s">
        <v>32</v>
      </c>
      <c r="L4" s="224" t="s">
        <v>33</v>
      </c>
      <c r="M4" s="224" t="s">
        <v>34</v>
      </c>
      <c r="N4" s="224" t="s">
        <v>247</v>
      </c>
      <c r="O4" s="212"/>
    </row>
    <row r="5" spans="1:17" ht="22.15" customHeight="1" x14ac:dyDescent="0.2">
      <c r="A5" s="1192" t="s">
        <v>227</v>
      </c>
      <c r="B5" s="684" t="s">
        <v>353</v>
      </c>
      <c r="C5" s="686">
        <v>140</v>
      </c>
      <c r="D5" s="686">
        <v>168</v>
      </c>
      <c r="E5" s="686">
        <v>222</v>
      </c>
      <c r="F5" s="686">
        <v>288</v>
      </c>
      <c r="G5" s="686">
        <v>214</v>
      </c>
      <c r="H5" s="686">
        <v>188</v>
      </c>
      <c r="I5" s="686">
        <v>186</v>
      </c>
      <c r="J5" s="686">
        <v>167</v>
      </c>
      <c r="K5" s="686">
        <v>158</v>
      </c>
      <c r="L5" s="686">
        <v>274</v>
      </c>
      <c r="M5" s="686">
        <v>281</v>
      </c>
      <c r="N5" s="696">
        <f>SUM(C5:M5)</f>
        <v>2286</v>
      </c>
      <c r="O5" s="696"/>
      <c r="P5" s="644"/>
      <c r="Q5" s="644"/>
    </row>
    <row r="6" spans="1:17" ht="22.15" customHeight="1" x14ac:dyDescent="0.2">
      <c r="A6" s="1196"/>
      <c r="B6" s="685" t="s">
        <v>354</v>
      </c>
      <c r="C6" s="688">
        <v>178</v>
      </c>
      <c r="D6" s="688">
        <v>255</v>
      </c>
      <c r="E6" s="688">
        <v>353</v>
      </c>
      <c r="F6" s="688">
        <v>408</v>
      </c>
      <c r="G6" s="688">
        <v>313</v>
      </c>
      <c r="H6" s="688">
        <v>231</v>
      </c>
      <c r="I6" s="688">
        <v>301</v>
      </c>
      <c r="J6" s="688">
        <v>198</v>
      </c>
      <c r="K6" s="688">
        <v>207</v>
      </c>
      <c r="L6" s="688">
        <v>371</v>
      </c>
      <c r="M6" s="688">
        <v>422</v>
      </c>
      <c r="N6" s="689">
        <f>SUM(C6:M6)</f>
        <v>3237</v>
      </c>
      <c r="O6" s="689"/>
      <c r="P6" s="644"/>
      <c r="Q6" s="644"/>
    </row>
    <row r="7" spans="1:17" ht="22.15" customHeight="1" x14ac:dyDescent="0.2">
      <c r="A7" s="1196"/>
      <c r="B7" s="684" t="s">
        <v>355</v>
      </c>
      <c r="C7" s="686">
        <v>193</v>
      </c>
      <c r="D7" s="686">
        <v>280</v>
      </c>
      <c r="E7" s="686">
        <v>381</v>
      </c>
      <c r="F7" s="686">
        <v>415</v>
      </c>
      <c r="G7" s="686">
        <v>338</v>
      </c>
      <c r="H7" s="686">
        <v>254</v>
      </c>
      <c r="I7" s="686">
        <v>320</v>
      </c>
      <c r="J7" s="686">
        <v>264</v>
      </c>
      <c r="K7" s="686">
        <v>245</v>
      </c>
      <c r="L7" s="686">
        <v>418</v>
      </c>
      <c r="M7" s="686">
        <v>466</v>
      </c>
      <c r="N7" s="696">
        <f>SUM(C7:M7)</f>
        <v>3574</v>
      </c>
      <c r="O7" s="696"/>
      <c r="P7" s="644"/>
      <c r="Q7" s="644"/>
    </row>
    <row r="8" spans="1:17" ht="22.15" hidden="1" customHeight="1" x14ac:dyDescent="0.2">
      <c r="A8" s="1196"/>
      <c r="B8" s="684" t="s">
        <v>356</v>
      </c>
      <c r="C8" s="971"/>
      <c r="D8" s="686"/>
      <c r="E8" s="686"/>
      <c r="F8" s="686"/>
      <c r="G8" s="686"/>
      <c r="H8" s="686"/>
      <c r="I8" s="686"/>
      <c r="J8" s="686"/>
      <c r="K8" s="686"/>
      <c r="L8" s="686"/>
      <c r="M8" s="686"/>
      <c r="N8" s="696">
        <f>SUM(C8:M8)</f>
        <v>0</v>
      </c>
      <c r="O8" s="696"/>
      <c r="P8" s="644"/>
      <c r="Q8" s="644"/>
    </row>
    <row r="9" spans="1:17" ht="22.15" customHeight="1" x14ac:dyDescent="0.2">
      <c r="A9" s="1196"/>
      <c r="B9" s="190" t="s">
        <v>362</v>
      </c>
      <c r="C9" s="687">
        <f>SUM(C5:C8)</f>
        <v>511</v>
      </c>
      <c r="D9" s="687">
        <f t="shared" ref="D9:N9" si="0">SUM(D5:D8)</f>
        <v>703</v>
      </c>
      <c r="E9" s="687">
        <f t="shared" si="0"/>
        <v>956</v>
      </c>
      <c r="F9" s="687">
        <f t="shared" si="0"/>
        <v>1111</v>
      </c>
      <c r="G9" s="687">
        <f t="shared" si="0"/>
        <v>865</v>
      </c>
      <c r="H9" s="687">
        <f t="shared" si="0"/>
        <v>673</v>
      </c>
      <c r="I9" s="687">
        <f t="shared" si="0"/>
        <v>807</v>
      </c>
      <c r="J9" s="687">
        <f t="shared" si="0"/>
        <v>629</v>
      </c>
      <c r="K9" s="687">
        <f t="shared" si="0"/>
        <v>610</v>
      </c>
      <c r="L9" s="687">
        <f t="shared" si="0"/>
        <v>1063</v>
      </c>
      <c r="M9" s="687">
        <f t="shared" si="0"/>
        <v>1169</v>
      </c>
      <c r="N9" s="697">
        <f t="shared" si="0"/>
        <v>9097</v>
      </c>
      <c r="O9" s="697"/>
      <c r="P9" s="260"/>
      <c r="Q9" s="644"/>
    </row>
    <row r="10" spans="1:17" ht="22.15" hidden="1" customHeight="1" x14ac:dyDescent="0.2">
      <c r="A10" s="1196"/>
      <c r="B10" s="695" t="s">
        <v>291</v>
      </c>
      <c r="C10" s="686">
        <v>225</v>
      </c>
      <c r="D10" s="686">
        <v>248</v>
      </c>
      <c r="E10" s="686">
        <v>355</v>
      </c>
      <c r="F10" s="686">
        <v>442</v>
      </c>
      <c r="G10" s="686">
        <v>313</v>
      </c>
      <c r="H10" s="686">
        <v>201</v>
      </c>
      <c r="I10" s="686">
        <v>292</v>
      </c>
      <c r="J10" s="686">
        <v>266</v>
      </c>
      <c r="K10" s="686">
        <v>206</v>
      </c>
      <c r="L10" s="686">
        <v>380</v>
      </c>
      <c r="M10" s="686">
        <v>438</v>
      </c>
      <c r="N10" s="696">
        <f>SUM(C10:M10)</f>
        <v>3366</v>
      </c>
      <c r="O10" s="696"/>
      <c r="P10" s="650"/>
      <c r="Q10" s="650"/>
    </row>
    <row r="11" spans="1:17" s="506" customFormat="1" ht="22.15" hidden="1" customHeight="1" x14ac:dyDescent="0.2">
      <c r="A11" s="1196"/>
      <c r="B11" s="695" t="s">
        <v>292</v>
      </c>
      <c r="C11" s="686">
        <v>165</v>
      </c>
      <c r="D11" s="686">
        <v>202</v>
      </c>
      <c r="E11" s="686">
        <v>331</v>
      </c>
      <c r="F11" s="686">
        <v>397</v>
      </c>
      <c r="G11" s="686">
        <v>250</v>
      </c>
      <c r="H11" s="686">
        <v>215</v>
      </c>
      <c r="I11" s="686">
        <v>262</v>
      </c>
      <c r="J11" s="686">
        <v>225</v>
      </c>
      <c r="K11" s="686">
        <v>198</v>
      </c>
      <c r="L11" s="686">
        <v>323</v>
      </c>
      <c r="M11" s="686">
        <v>323</v>
      </c>
      <c r="N11" s="696">
        <f>SUM(C11:M11)</f>
        <v>2891</v>
      </c>
      <c r="O11" s="696"/>
      <c r="P11" s="650"/>
      <c r="Q11" s="650"/>
    </row>
    <row r="12" spans="1:17" s="644" customFormat="1" ht="22.15" customHeight="1" x14ac:dyDescent="0.2">
      <c r="A12" s="1196"/>
      <c r="B12" s="695" t="s">
        <v>293</v>
      </c>
      <c r="C12" s="971">
        <v>196</v>
      </c>
      <c r="D12" s="686">
        <v>216</v>
      </c>
      <c r="E12" s="686">
        <v>275</v>
      </c>
      <c r="F12" s="686">
        <v>363</v>
      </c>
      <c r="G12" s="686">
        <v>289</v>
      </c>
      <c r="H12" s="686">
        <v>210</v>
      </c>
      <c r="I12" s="686">
        <v>245</v>
      </c>
      <c r="J12" s="686">
        <v>244</v>
      </c>
      <c r="K12" s="686">
        <v>194</v>
      </c>
      <c r="L12" s="686">
        <v>336</v>
      </c>
      <c r="M12" s="686">
        <v>377</v>
      </c>
      <c r="N12" s="696">
        <f>SUM(C12:M12)</f>
        <v>2945</v>
      </c>
      <c r="O12" s="696"/>
      <c r="P12" s="650"/>
      <c r="Q12" s="650"/>
    </row>
    <row r="13" spans="1:17" s="644" customFormat="1" ht="22.15" hidden="1" customHeight="1" x14ac:dyDescent="0.2">
      <c r="A13" s="1196"/>
      <c r="B13" s="695" t="s">
        <v>294</v>
      </c>
      <c r="C13" s="971">
        <v>183</v>
      </c>
      <c r="D13" s="686">
        <v>231</v>
      </c>
      <c r="E13" s="686">
        <v>283</v>
      </c>
      <c r="F13" s="686">
        <v>344</v>
      </c>
      <c r="G13" s="686">
        <v>265</v>
      </c>
      <c r="H13" s="686">
        <v>199</v>
      </c>
      <c r="I13" s="686">
        <v>217</v>
      </c>
      <c r="J13" s="686">
        <v>217</v>
      </c>
      <c r="K13" s="686">
        <v>197</v>
      </c>
      <c r="L13" s="686">
        <v>374</v>
      </c>
      <c r="M13" s="686">
        <v>342</v>
      </c>
      <c r="N13" s="696">
        <f>SUM(C13:M13)</f>
        <v>2852</v>
      </c>
      <c r="O13" s="696"/>
      <c r="P13" s="650"/>
      <c r="Q13" s="650"/>
    </row>
    <row r="14" spans="1:17" s="644" customFormat="1" ht="22.15" hidden="1" customHeight="1" x14ac:dyDescent="0.2">
      <c r="A14" s="1196"/>
      <c r="B14" s="695" t="s">
        <v>269</v>
      </c>
      <c r="C14" s="868">
        <f>SUM(C10:C13)</f>
        <v>769</v>
      </c>
      <c r="D14" s="868">
        <f t="shared" ref="D14:N14" si="1">SUM(D10:D13)</f>
        <v>897</v>
      </c>
      <c r="E14" s="868">
        <f t="shared" si="1"/>
        <v>1244</v>
      </c>
      <c r="F14" s="868">
        <f t="shared" si="1"/>
        <v>1546</v>
      </c>
      <c r="G14" s="868">
        <f t="shared" si="1"/>
        <v>1117</v>
      </c>
      <c r="H14" s="868">
        <f t="shared" si="1"/>
        <v>825</v>
      </c>
      <c r="I14" s="868">
        <f t="shared" si="1"/>
        <v>1016</v>
      </c>
      <c r="J14" s="868">
        <f t="shared" si="1"/>
        <v>952</v>
      </c>
      <c r="K14" s="868">
        <f t="shared" si="1"/>
        <v>795</v>
      </c>
      <c r="L14" s="868">
        <f t="shared" si="1"/>
        <v>1413</v>
      </c>
      <c r="M14" s="868">
        <f t="shared" si="1"/>
        <v>1480</v>
      </c>
      <c r="N14" s="869">
        <f t="shared" si="1"/>
        <v>12054</v>
      </c>
      <c r="O14" s="869"/>
      <c r="P14" s="650"/>
      <c r="Q14" s="650"/>
    </row>
    <row r="15" spans="1:17" ht="22.15" customHeight="1" x14ac:dyDescent="0.2">
      <c r="A15" s="1196"/>
      <c r="B15" s="190" t="s">
        <v>582</v>
      </c>
      <c r="C15" s="687">
        <f>C7-C12</f>
        <v>-3</v>
      </c>
      <c r="D15" s="687">
        <f t="shared" ref="D15:N15" si="2">D7-D12</f>
        <v>64</v>
      </c>
      <c r="E15" s="687">
        <f t="shared" si="2"/>
        <v>106</v>
      </c>
      <c r="F15" s="687">
        <f t="shared" si="2"/>
        <v>52</v>
      </c>
      <c r="G15" s="687">
        <f t="shared" si="2"/>
        <v>49</v>
      </c>
      <c r="H15" s="687">
        <f t="shared" si="2"/>
        <v>44</v>
      </c>
      <c r="I15" s="687">
        <f t="shared" si="2"/>
        <v>75</v>
      </c>
      <c r="J15" s="687">
        <f t="shared" si="2"/>
        <v>20</v>
      </c>
      <c r="K15" s="687">
        <f t="shared" si="2"/>
        <v>51</v>
      </c>
      <c r="L15" s="687">
        <f t="shared" si="2"/>
        <v>82</v>
      </c>
      <c r="M15" s="687">
        <f t="shared" si="2"/>
        <v>89</v>
      </c>
      <c r="N15" s="697">
        <f t="shared" si="2"/>
        <v>629</v>
      </c>
      <c r="O15" s="697"/>
      <c r="P15" s="260"/>
      <c r="Q15" s="644"/>
    </row>
    <row r="16" spans="1:17" s="644" customFormat="1" ht="22.15" customHeight="1" x14ac:dyDescent="0.2">
      <c r="A16" s="1196"/>
      <c r="B16" s="684" t="s">
        <v>584</v>
      </c>
      <c r="C16" s="686">
        <f>C7-C6</f>
        <v>15</v>
      </c>
      <c r="D16" s="686">
        <f t="shared" ref="D16:N16" si="3">D7-D6</f>
        <v>25</v>
      </c>
      <c r="E16" s="686">
        <f t="shared" si="3"/>
        <v>28</v>
      </c>
      <c r="F16" s="686">
        <f t="shared" si="3"/>
        <v>7</v>
      </c>
      <c r="G16" s="686">
        <f t="shared" si="3"/>
        <v>25</v>
      </c>
      <c r="H16" s="686">
        <f t="shared" si="3"/>
        <v>23</v>
      </c>
      <c r="I16" s="686">
        <f t="shared" si="3"/>
        <v>19</v>
      </c>
      <c r="J16" s="686">
        <f t="shared" si="3"/>
        <v>66</v>
      </c>
      <c r="K16" s="686">
        <f t="shared" si="3"/>
        <v>38</v>
      </c>
      <c r="L16" s="686">
        <f t="shared" si="3"/>
        <v>47</v>
      </c>
      <c r="M16" s="686">
        <f t="shared" si="3"/>
        <v>44</v>
      </c>
      <c r="N16" s="696">
        <f t="shared" si="3"/>
        <v>337</v>
      </c>
      <c r="O16" s="696"/>
    </row>
    <row r="17" spans="1:16" ht="22.15" customHeight="1" x14ac:dyDescent="0.2">
      <c r="A17" s="191"/>
      <c r="B17" s="192"/>
      <c r="C17" s="233"/>
      <c r="D17" s="233"/>
      <c r="E17" s="233"/>
      <c r="F17" s="233"/>
      <c r="G17" s="233"/>
      <c r="H17" s="233"/>
      <c r="I17" s="233"/>
      <c r="J17" s="233"/>
      <c r="K17" s="233"/>
      <c r="L17" s="233"/>
      <c r="M17" s="233"/>
      <c r="N17" s="234"/>
      <c r="O17" s="234"/>
      <c r="P17" s="651"/>
    </row>
    <row r="18" spans="1:16" ht="22.15" customHeight="1" x14ac:dyDescent="0.2">
      <c r="A18" s="1196" t="s">
        <v>298</v>
      </c>
      <c r="B18" s="684" t="s">
        <v>353</v>
      </c>
      <c r="C18" s="686">
        <v>147</v>
      </c>
      <c r="D18" s="686">
        <v>150</v>
      </c>
      <c r="E18" s="686">
        <v>85</v>
      </c>
      <c r="F18" s="686">
        <v>157</v>
      </c>
      <c r="G18" s="686">
        <v>146</v>
      </c>
      <c r="H18" s="686">
        <v>151</v>
      </c>
      <c r="I18" s="686">
        <v>124</v>
      </c>
      <c r="J18" s="686">
        <v>183</v>
      </c>
      <c r="K18" s="686">
        <v>165</v>
      </c>
      <c r="L18" s="686">
        <v>232</v>
      </c>
      <c r="M18" s="686">
        <v>250</v>
      </c>
      <c r="N18" s="696">
        <f>SUM(C18:M18)</f>
        <v>1790</v>
      </c>
      <c r="O18" s="696"/>
      <c r="P18" s="644"/>
    </row>
    <row r="19" spans="1:16" ht="22.15" customHeight="1" x14ac:dyDescent="0.2">
      <c r="A19" s="1196"/>
      <c r="B19" s="685" t="s">
        <v>354</v>
      </c>
      <c r="C19" s="688">
        <v>123</v>
      </c>
      <c r="D19" s="688">
        <v>162</v>
      </c>
      <c r="E19" s="688">
        <v>221</v>
      </c>
      <c r="F19" s="688">
        <v>316</v>
      </c>
      <c r="G19" s="688">
        <v>163</v>
      </c>
      <c r="H19" s="688">
        <v>232</v>
      </c>
      <c r="I19" s="688">
        <v>183</v>
      </c>
      <c r="J19" s="688">
        <v>196</v>
      </c>
      <c r="K19" s="688">
        <v>156</v>
      </c>
      <c r="L19" s="688">
        <v>270</v>
      </c>
      <c r="M19" s="688">
        <v>364</v>
      </c>
      <c r="N19" s="689">
        <f>SUM(C19:M19)</f>
        <v>2386</v>
      </c>
      <c r="O19" s="689"/>
      <c r="P19" s="644"/>
    </row>
    <row r="20" spans="1:16" ht="22.15" customHeight="1" x14ac:dyDescent="0.2">
      <c r="A20" s="1196"/>
      <c r="B20" s="684" t="s">
        <v>355</v>
      </c>
      <c r="C20" s="686">
        <v>153</v>
      </c>
      <c r="D20" s="686">
        <v>231</v>
      </c>
      <c r="E20" s="686">
        <v>250</v>
      </c>
      <c r="F20" s="686">
        <v>386</v>
      </c>
      <c r="G20" s="686">
        <v>277</v>
      </c>
      <c r="H20" s="686">
        <v>175</v>
      </c>
      <c r="I20" s="686">
        <v>291</v>
      </c>
      <c r="J20" s="686">
        <v>221</v>
      </c>
      <c r="K20" s="686">
        <v>227</v>
      </c>
      <c r="L20" s="686">
        <v>326</v>
      </c>
      <c r="M20" s="686">
        <v>419</v>
      </c>
      <c r="N20" s="696">
        <f>SUM(C20:M20)</f>
        <v>2956</v>
      </c>
      <c r="O20" s="696"/>
      <c r="P20" s="644"/>
    </row>
    <row r="21" spans="1:16" ht="22.15" hidden="1" customHeight="1" x14ac:dyDescent="0.2">
      <c r="A21" s="1196"/>
      <c r="B21" s="684" t="s">
        <v>356</v>
      </c>
      <c r="C21" s="971"/>
      <c r="D21" s="686"/>
      <c r="E21" s="686"/>
      <c r="F21" s="686"/>
      <c r="G21" s="686"/>
      <c r="H21" s="686"/>
      <c r="I21" s="686"/>
      <c r="J21" s="686"/>
      <c r="K21" s="686"/>
      <c r="L21" s="686"/>
      <c r="M21" s="686"/>
      <c r="N21" s="696">
        <f>SUM(C21:M21)</f>
        <v>0</v>
      </c>
      <c r="O21" s="696"/>
      <c r="P21" s="644"/>
    </row>
    <row r="22" spans="1:16" ht="22.15" customHeight="1" x14ac:dyDescent="0.2">
      <c r="A22" s="1196"/>
      <c r="B22" s="190" t="s">
        <v>362</v>
      </c>
      <c r="C22" s="687">
        <f>SUM(C18:C21)</f>
        <v>423</v>
      </c>
      <c r="D22" s="687">
        <f t="shared" ref="D22:N22" si="4">SUM(D18:D21)</f>
        <v>543</v>
      </c>
      <c r="E22" s="687">
        <f t="shared" si="4"/>
        <v>556</v>
      </c>
      <c r="F22" s="687">
        <f t="shared" si="4"/>
        <v>859</v>
      </c>
      <c r="G22" s="687">
        <f t="shared" si="4"/>
        <v>586</v>
      </c>
      <c r="H22" s="687">
        <f t="shared" si="4"/>
        <v>558</v>
      </c>
      <c r="I22" s="687">
        <f t="shared" si="4"/>
        <v>598</v>
      </c>
      <c r="J22" s="687">
        <f t="shared" si="4"/>
        <v>600</v>
      </c>
      <c r="K22" s="687">
        <f t="shared" si="4"/>
        <v>548</v>
      </c>
      <c r="L22" s="687">
        <f t="shared" si="4"/>
        <v>828</v>
      </c>
      <c r="M22" s="687">
        <f t="shared" si="4"/>
        <v>1033</v>
      </c>
      <c r="N22" s="697">
        <f t="shared" si="4"/>
        <v>7132</v>
      </c>
      <c r="O22" s="697"/>
      <c r="P22" s="260"/>
    </row>
    <row r="23" spans="1:16" ht="22.15" hidden="1" customHeight="1" x14ac:dyDescent="0.2">
      <c r="A23" s="1196"/>
      <c r="B23" s="695" t="s">
        <v>291</v>
      </c>
      <c r="C23" s="686">
        <v>207</v>
      </c>
      <c r="D23" s="686">
        <v>189</v>
      </c>
      <c r="E23" s="686">
        <v>295</v>
      </c>
      <c r="F23" s="686">
        <v>420</v>
      </c>
      <c r="G23" s="686">
        <v>284</v>
      </c>
      <c r="H23" s="686">
        <v>215</v>
      </c>
      <c r="I23" s="686">
        <v>270</v>
      </c>
      <c r="J23" s="686">
        <v>247</v>
      </c>
      <c r="K23" s="686">
        <v>185</v>
      </c>
      <c r="L23" s="686">
        <v>313</v>
      </c>
      <c r="M23" s="686">
        <v>345</v>
      </c>
      <c r="N23" s="696">
        <f>SUM(C23:M23)</f>
        <v>2970</v>
      </c>
      <c r="O23" s="696"/>
      <c r="P23" s="644"/>
    </row>
    <row r="24" spans="1:16" s="506" customFormat="1" ht="22.15" hidden="1" customHeight="1" x14ac:dyDescent="0.2">
      <c r="A24" s="1196"/>
      <c r="B24" s="695" t="s">
        <v>292</v>
      </c>
      <c r="C24" s="686">
        <v>226</v>
      </c>
      <c r="D24" s="686">
        <v>192</v>
      </c>
      <c r="E24" s="686">
        <v>293</v>
      </c>
      <c r="F24" s="686">
        <v>394</v>
      </c>
      <c r="G24" s="686">
        <v>292</v>
      </c>
      <c r="H24" s="686">
        <v>216</v>
      </c>
      <c r="I24" s="686">
        <v>262</v>
      </c>
      <c r="J24" s="686">
        <v>253</v>
      </c>
      <c r="K24" s="686">
        <v>166</v>
      </c>
      <c r="L24" s="686">
        <v>375</v>
      </c>
      <c r="M24" s="686">
        <v>464</v>
      </c>
      <c r="N24" s="696">
        <f>SUM(C24:M24)</f>
        <v>3133</v>
      </c>
      <c r="O24" s="696"/>
      <c r="P24" s="644"/>
    </row>
    <row r="25" spans="1:16" s="644" customFormat="1" ht="22.15" customHeight="1" x14ac:dyDescent="0.2">
      <c r="A25" s="1196"/>
      <c r="B25" s="695" t="s">
        <v>293</v>
      </c>
      <c r="C25" s="686">
        <v>159</v>
      </c>
      <c r="D25" s="686">
        <v>227</v>
      </c>
      <c r="E25" s="686">
        <v>314</v>
      </c>
      <c r="F25" s="686">
        <v>414</v>
      </c>
      <c r="G25" s="686">
        <v>288</v>
      </c>
      <c r="H25" s="686">
        <v>225</v>
      </c>
      <c r="I25" s="686">
        <v>219</v>
      </c>
      <c r="J25" s="686">
        <v>270</v>
      </c>
      <c r="K25" s="686">
        <v>183</v>
      </c>
      <c r="L25" s="686">
        <v>339</v>
      </c>
      <c r="M25" s="686">
        <v>391</v>
      </c>
      <c r="N25" s="696">
        <f>SUM(C25:M25)</f>
        <v>3029</v>
      </c>
      <c r="O25" s="696"/>
    </row>
    <row r="26" spans="1:16" s="644" customFormat="1" ht="22.15" hidden="1" customHeight="1" x14ac:dyDescent="0.2">
      <c r="A26" s="1196"/>
      <c r="B26" s="875" t="s">
        <v>294</v>
      </c>
      <c r="C26" s="888">
        <v>145</v>
      </c>
      <c r="D26" s="687">
        <v>190</v>
      </c>
      <c r="E26" s="687">
        <v>218</v>
      </c>
      <c r="F26" s="687">
        <v>311</v>
      </c>
      <c r="G26" s="687">
        <v>235</v>
      </c>
      <c r="H26" s="687">
        <v>204</v>
      </c>
      <c r="I26" s="687">
        <v>208</v>
      </c>
      <c r="J26" s="687">
        <v>161</v>
      </c>
      <c r="K26" s="687">
        <v>186</v>
      </c>
      <c r="L26" s="687">
        <v>261</v>
      </c>
      <c r="M26" s="687">
        <v>359</v>
      </c>
      <c r="N26" s="697">
        <f>SUM(C26:M26)</f>
        <v>2478</v>
      </c>
      <c r="O26" s="697"/>
      <c r="P26" s="260"/>
    </row>
    <row r="27" spans="1:16" s="644" customFormat="1" ht="22.15" hidden="1" customHeight="1" x14ac:dyDescent="0.2">
      <c r="A27" s="1196"/>
      <c r="B27" s="664" t="s">
        <v>269</v>
      </c>
      <c r="C27" s="688">
        <f>SUM(C23:C26)</f>
        <v>737</v>
      </c>
      <c r="D27" s="688">
        <f t="shared" ref="D27:N27" si="5">SUM(D23:D26)</f>
        <v>798</v>
      </c>
      <c r="E27" s="688">
        <f t="shared" si="5"/>
        <v>1120</v>
      </c>
      <c r="F27" s="688">
        <f t="shared" si="5"/>
        <v>1539</v>
      </c>
      <c r="G27" s="688">
        <f t="shared" si="5"/>
        <v>1099</v>
      </c>
      <c r="H27" s="688">
        <f t="shared" si="5"/>
        <v>860</v>
      </c>
      <c r="I27" s="688">
        <f t="shared" si="5"/>
        <v>959</v>
      </c>
      <c r="J27" s="688">
        <f t="shared" si="5"/>
        <v>931</v>
      </c>
      <c r="K27" s="688">
        <f t="shared" si="5"/>
        <v>720</v>
      </c>
      <c r="L27" s="688">
        <f t="shared" si="5"/>
        <v>1288</v>
      </c>
      <c r="M27" s="688">
        <f t="shared" si="5"/>
        <v>1559</v>
      </c>
      <c r="N27" s="689">
        <f t="shared" si="5"/>
        <v>11610</v>
      </c>
      <c r="O27" s="689"/>
    </row>
    <row r="28" spans="1:16" ht="22.15" customHeight="1" x14ac:dyDescent="0.2">
      <c r="A28" s="1196"/>
      <c r="B28" s="190" t="s">
        <v>582</v>
      </c>
      <c r="C28" s="687">
        <f>C20-C25</f>
        <v>-6</v>
      </c>
      <c r="D28" s="687">
        <f t="shared" ref="D28:N28" si="6">D20-D25</f>
        <v>4</v>
      </c>
      <c r="E28" s="687">
        <f t="shared" si="6"/>
        <v>-64</v>
      </c>
      <c r="F28" s="687">
        <f t="shared" si="6"/>
        <v>-28</v>
      </c>
      <c r="G28" s="687">
        <f t="shared" si="6"/>
        <v>-11</v>
      </c>
      <c r="H28" s="687">
        <f t="shared" si="6"/>
        <v>-50</v>
      </c>
      <c r="I28" s="687">
        <f t="shared" si="6"/>
        <v>72</v>
      </c>
      <c r="J28" s="687">
        <f t="shared" si="6"/>
        <v>-49</v>
      </c>
      <c r="K28" s="687">
        <f t="shared" si="6"/>
        <v>44</v>
      </c>
      <c r="L28" s="687">
        <f t="shared" si="6"/>
        <v>-13</v>
      </c>
      <c r="M28" s="687">
        <f t="shared" si="6"/>
        <v>28</v>
      </c>
      <c r="N28" s="697">
        <f t="shared" si="6"/>
        <v>-73</v>
      </c>
      <c r="O28" s="697"/>
      <c r="P28" s="260"/>
    </row>
    <row r="29" spans="1:16" s="644" customFormat="1" ht="22.15" customHeight="1" x14ac:dyDescent="0.2">
      <c r="A29" s="1196"/>
      <c r="B29" s="684" t="s">
        <v>584</v>
      </c>
      <c r="C29" s="686">
        <f>C20-C19</f>
        <v>30</v>
      </c>
      <c r="D29" s="686">
        <f t="shared" ref="D29:N29" si="7">D20-D19</f>
        <v>69</v>
      </c>
      <c r="E29" s="686">
        <f t="shared" si="7"/>
        <v>29</v>
      </c>
      <c r="F29" s="686">
        <f t="shared" si="7"/>
        <v>70</v>
      </c>
      <c r="G29" s="686">
        <f t="shared" si="7"/>
        <v>114</v>
      </c>
      <c r="H29" s="686">
        <f t="shared" si="7"/>
        <v>-57</v>
      </c>
      <c r="I29" s="686">
        <f t="shared" si="7"/>
        <v>108</v>
      </c>
      <c r="J29" s="686">
        <f t="shared" si="7"/>
        <v>25</v>
      </c>
      <c r="K29" s="686">
        <f t="shared" si="7"/>
        <v>71</v>
      </c>
      <c r="L29" s="686">
        <f t="shared" si="7"/>
        <v>56</v>
      </c>
      <c r="M29" s="686">
        <f t="shared" si="7"/>
        <v>55</v>
      </c>
      <c r="N29" s="696">
        <f t="shared" si="7"/>
        <v>570</v>
      </c>
      <c r="O29" s="696"/>
      <c r="P29" s="260"/>
    </row>
    <row r="30" spans="1:16" ht="22.15" customHeight="1" x14ac:dyDescent="0.2">
      <c r="A30" s="191"/>
      <c r="B30" s="193"/>
      <c r="C30" s="233"/>
      <c r="D30" s="233"/>
      <c r="E30" s="233"/>
      <c r="F30" s="233"/>
      <c r="G30" s="233"/>
      <c r="H30" s="233"/>
      <c r="I30" s="233"/>
      <c r="J30" s="233"/>
      <c r="K30" s="233"/>
      <c r="L30" s="233"/>
      <c r="M30" s="233"/>
      <c r="N30" s="234"/>
      <c r="O30" s="234"/>
      <c r="P30" s="651"/>
    </row>
    <row r="31" spans="1:16" ht="22.15" customHeight="1" x14ac:dyDescent="0.2">
      <c r="A31" s="1196" t="s">
        <v>228</v>
      </c>
      <c r="B31" s="684" t="s">
        <v>353</v>
      </c>
      <c r="C31" s="686">
        <v>144</v>
      </c>
      <c r="D31" s="686">
        <v>142</v>
      </c>
      <c r="E31" s="686">
        <v>79</v>
      </c>
      <c r="F31" s="686">
        <v>152</v>
      </c>
      <c r="G31" s="686">
        <v>142</v>
      </c>
      <c r="H31" s="686">
        <v>150</v>
      </c>
      <c r="I31" s="686">
        <v>122</v>
      </c>
      <c r="J31" s="686">
        <v>168</v>
      </c>
      <c r="K31" s="686">
        <v>153</v>
      </c>
      <c r="L31" s="686">
        <v>232</v>
      </c>
      <c r="M31" s="686">
        <v>230</v>
      </c>
      <c r="N31" s="696">
        <f>SUM(C31:M31)</f>
        <v>1714</v>
      </c>
      <c r="O31" s="696"/>
      <c r="P31" s="644"/>
    </row>
    <row r="32" spans="1:16" ht="22.15" customHeight="1" x14ac:dyDescent="0.2">
      <c r="A32" s="1196"/>
      <c r="B32" s="685" t="s">
        <v>354</v>
      </c>
      <c r="C32" s="688">
        <v>118</v>
      </c>
      <c r="D32" s="688">
        <v>157</v>
      </c>
      <c r="E32" s="688">
        <v>214</v>
      </c>
      <c r="F32" s="688">
        <v>297</v>
      </c>
      <c r="G32" s="688">
        <v>155</v>
      </c>
      <c r="H32" s="688">
        <v>230</v>
      </c>
      <c r="I32" s="688">
        <v>179</v>
      </c>
      <c r="J32" s="688">
        <v>179</v>
      </c>
      <c r="K32" s="688">
        <v>142</v>
      </c>
      <c r="L32" s="688">
        <v>268</v>
      </c>
      <c r="M32" s="688">
        <v>350</v>
      </c>
      <c r="N32" s="689">
        <f>SUM(C32:M32)</f>
        <v>2289</v>
      </c>
      <c r="O32" s="689"/>
      <c r="P32" s="644"/>
    </row>
    <row r="33" spans="1:16" ht="21.75" customHeight="1" x14ac:dyDescent="0.2">
      <c r="A33" s="1196"/>
      <c r="B33" s="684" t="s">
        <v>355</v>
      </c>
      <c r="C33" s="686">
        <v>146</v>
      </c>
      <c r="D33" s="686">
        <v>224</v>
      </c>
      <c r="E33" s="686">
        <v>239</v>
      </c>
      <c r="F33" s="686">
        <v>369</v>
      </c>
      <c r="G33" s="686">
        <v>263</v>
      </c>
      <c r="H33" s="686">
        <v>170</v>
      </c>
      <c r="I33" s="686">
        <v>282</v>
      </c>
      <c r="J33" s="686">
        <v>213</v>
      </c>
      <c r="K33" s="686">
        <v>221</v>
      </c>
      <c r="L33" s="686">
        <v>321</v>
      </c>
      <c r="M33" s="686">
        <v>367</v>
      </c>
      <c r="N33" s="696">
        <f>SUM(C33:M33)</f>
        <v>2815</v>
      </c>
      <c r="O33" s="696"/>
      <c r="P33" s="644"/>
    </row>
    <row r="34" spans="1:16" ht="22.15" hidden="1" customHeight="1" x14ac:dyDescent="0.2">
      <c r="A34" s="1196"/>
      <c r="B34" s="684" t="s">
        <v>356</v>
      </c>
      <c r="C34" s="971"/>
      <c r="D34" s="686"/>
      <c r="E34" s="686"/>
      <c r="F34" s="686"/>
      <c r="G34" s="686"/>
      <c r="H34" s="686"/>
      <c r="I34" s="686"/>
      <c r="J34" s="686"/>
      <c r="K34" s="686"/>
      <c r="L34" s="686"/>
      <c r="M34" s="686"/>
      <c r="N34" s="696">
        <f>SUM(C34:M34)</f>
        <v>0</v>
      </c>
      <c r="O34" s="696"/>
      <c r="P34" s="644"/>
    </row>
    <row r="35" spans="1:16" ht="22.15" customHeight="1" x14ac:dyDescent="0.2">
      <c r="A35" s="1196"/>
      <c r="B35" s="190" t="s">
        <v>362</v>
      </c>
      <c r="C35" s="687">
        <f>SUM(C31:C34)</f>
        <v>408</v>
      </c>
      <c r="D35" s="687">
        <f t="shared" ref="D35:N35" si="8">SUM(D31:D34)</f>
        <v>523</v>
      </c>
      <c r="E35" s="687">
        <f t="shared" si="8"/>
        <v>532</v>
      </c>
      <c r="F35" s="687">
        <f t="shared" si="8"/>
        <v>818</v>
      </c>
      <c r="G35" s="687">
        <f t="shared" si="8"/>
        <v>560</v>
      </c>
      <c r="H35" s="687">
        <f t="shared" si="8"/>
        <v>550</v>
      </c>
      <c r="I35" s="687">
        <f t="shared" si="8"/>
        <v>583</v>
      </c>
      <c r="J35" s="687">
        <f t="shared" si="8"/>
        <v>560</v>
      </c>
      <c r="K35" s="687">
        <f t="shared" si="8"/>
        <v>516</v>
      </c>
      <c r="L35" s="687">
        <f t="shared" si="8"/>
        <v>821</v>
      </c>
      <c r="M35" s="687">
        <f t="shared" si="8"/>
        <v>947</v>
      </c>
      <c r="N35" s="697">
        <f t="shared" si="8"/>
        <v>6818</v>
      </c>
      <c r="O35" s="697"/>
      <c r="P35" s="260"/>
    </row>
    <row r="36" spans="1:16" ht="22.15" hidden="1" customHeight="1" x14ac:dyDescent="0.2">
      <c r="A36" s="1196"/>
      <c r="B36" s="695" t="s">
        <v>291</v>
      </c>
      <c r="C36" s="686">
        <v>198</v>
      </c>
      <c r="D36" s="686">
        <v>188</v>
      </c>
      <c r="E36" s="686">
        <v>275</v>
      </c>
      <c r="F36" s="686">
        <v>390</v>
      </c>
      <c r="G36" s="686">
        <v>264</v>
      </c>
      <c r="H36" s="686">
        <v>209</v>
      </c>
      <c r="I36" s="686">
        <v>264</v>
      </c>
      <c r="J36" s="686">
        <v>226</v>
      </c>
      <c r="K36" s="686">
        <v>176</v>
      </c>
      <c r="L36" s="686">
        <v>303</v>
      </c>
      <c r="M36" s="686">
        <v>273</v>
      </c>
      <c r="N36" s="696">
        <f>SUM(C36:M36)</f>
        <v>2766</v>
      </c>
      <c r="O36" s="696"/>
      <c r="P36" s="644"/>
    </row>
    <row r="37" spans="1:16" s="506" customFormat="1" ht="22.15" hidden="1" customHeight="1" x14ac:dyDescent="0.2">
      <c r="A37" s="1196"/>
      <c r="B37" s="695" t="s">
        <v>292</v>
      </c>
      <c r="C37" s="686">
        <v>215</v>
      </c>
      <c r="D37" s="686">
        <v>184</v>
      </c>
      <c r="E37" s="686">
        <v>283</v>
      </c>
      <c r="F37" s="686">
        <v>358</v>
      </c>
      <c r="G37" s="686">
        <v>278</v>
      </c>
      <c r="H37" s="686">
        <v>209</v>
      </c>
      <c r="I37" s="686">
        <v>247</v>
      </c>
      <c r="J37" s="686">
        <v>229</v>
      </c>
      <c r="K37" s="686">
        <v>156</v>
      </c>
      <c r="L37" s="686">
        <v>369</v>
      </c>
      <c r="M37" s="686">
        <v>419</v>
      </c>
      <c r="N37" s="696">
        <f>SUM(C37:M37)</f>
        <v>2947</v>
      </c>
      <c r="O37" s="696"/>
      <c r="P37" s="644"/>
    </row>
    <row r="38" spans="1:16" s="644" customFormat="1" ht="22.15" customHeight="1" x14ac:dyDescent="0.2">
      <c r="A38" s="1196"/>
      <c r="B38" s="695" t="s">
        <v>293</v>
      </c>
      <c r="C38" s="686">
        <v>152</v>
      </c>
      <c r="D38" s="686">
        <v>221</v>
      </c>
      <c r="E38" s="686">
        <v>299</v>
      </c>
      <c r="F38" s="686">
        <v>386</v>
      </c>
      <c r="G38" s="686">
        <v>263</v>
      </c>
      <c r="H38" s="686">
        <v>223</v>
      </c>
      <c r="I38" s="686">
        <v>202</v>
      </c>
      <c r="J38" s="686">
        <v>256</v>
      </c>
      <c r="K38" s="686">
        <v>170</v>
      </c>
      <c r="L38" s="686">
        <v>329</v>
      </c>
      <c r="M38" s="686">
        <v>357</v>
      </c>
      <c r="N38" s="696">
        <f>SUM(C38:M38)</f>
        <v>2858</v>
      </c>
      <c r="O38" s="696"/>
    </row>
    <row r="39" spans="1:16" s="644" customFormat="1" ht="22.15" hidden="1" customHeight="1" x14ac:dyDescent="0.2">
      <c r="A39" s="1196"/>
      <c r="B39" s="875" t="s">
        <v>294</v>
      </c>
      <c r="C39" s="888">
        <v>136</v>
      </c>
      <c r="D39" s="687">
        <v>182</v>
      </c>
      <c r="E39" s="687">
        <v>212</v>
      </c>
      <c r="F39" s="687">
        <v>298</v>
      </c>
      <c r="G39" s="687">
        <v>214</v>
      </c>
      <c r="H39" s="687">
        <v>201</v>
      </c>
      <c r="I39" s="687">
        <v>201</v>
      </c>
      <c r="J39" s="687">
        <v>146</v>
      </c>
      <c r="K39" s="687">
        <v>172</v>
      </c>
      <c r="L39" s="687">
        <v>251</v>
      </c>
      <c r="M39" s="687">
        <v>336</v>
      </c>
      <c r="N39" s="697">
        <f>SUM(C39:M39)</f>
        <v>2349</v>
      </c>
      <c r="O39" s="697"/>
      <c r="P39" s="260"/>
    </row>
    <row r="40" spans="1:16" s="644" customFormat="1" ht="22.15" hidden="1" customHeight="1" x14ac:dyDescent="0.2">
      <c r="A40" s="1196"/>
      <c r="B40" s="664" t="s">
        <v>269</v>
      </c>
      <c r="C40" s="688">
        <f>SUM(C36:C39)</f>
        <v>701</v>
      </c>
      <c r="D40" s="688">
        <f t="shared" ref="D40:N40" si="9">SUM(D36:D39)</f>
        <v>775</v>
      </c>
      <c r="E40" s="688">
        <f t="shared" si="9"/>
        <v>1069</v>
      </c>
      <c r="F40" s="688">
        <f t="shared" si="9"/>
        <v>1432</v>
      </c>
      <c r="G40" s="688">
        <f t="shared" si="9"/>
        <v>1019</v>
      </c>
      <c r="H40" s="688">
        <f t="shared" si="9"/>
        <v>842</v>
      </c>
      <c r="I40" s="688">
        <f t="shared" si="9"/>
        <v>914</v>
      </c>
      <c r="J40" s="688">
        <f t="shared" si="9"/>
        <v>857</v>
      </c>
      <c r="K40" s="688">
        <f t="shared" si="9"/>
        <v>674</v>
      </c>
      <c r="L40" s="688">
        <f t="shared" si="9"/>
        <v>1252</v>
      </c>
      <c r="M40" s="688">
        <f t="shared" si="9"/>
        <v>1385</v>
      </c>
      <c r="N40" s="689">
        <f t="shared" si="9"/>
        <v>10920</v>
      </c>
      <c r="O40" s="689"/>
    </row>
    <row r="41" spans="1:16" ht="22.15" customHeight="1" x14ac:dyDescent="0.2">
      <c r="A41" s="1196"/>
      <c r="B41" s="190" t="s">
        <v>582</v>
      </c>
      <c r="C41" s="687">
        <f>C33-C38</f>
        <v>-6</v>
      </c>
      <c r="D41" s="687">
        <f t="shared" ref="D41:N41" si="10">D33-D38</f>
        <v>3</v>
      </c>
      <c r="E41" s="687">
        <f t="shared" si="10"/>
        <v>-60</v>
      </c>
      <c r="F41" s="687">
        <f t="shared" si="10"/>
        <v>-17</v>
      </c>
      <c r="G41" s="687">
        <f t="shared" si="10"/>
        <v>0</v>
      </c>
      <c r="H41" s="687">
        <f t="shared" si="10"/>
        <v>-53</v>
      </c>
      <c r="I41" s="687">
        <f t="shared" si="10"/>
        <v>80</v>
      </c>
      <c r="J41" s="687">
        <f t="shared" si="10"/>
        <v>-43</v>
      </c>
      <c r="K41" s="687">
        <f t="shared" si="10"/>
        <v>51</v>
      </c>
      <c r="L41" s="687">
        <f t="shared" si="10"/>
        <v>-8</v>
      </c>
      <c r="M41" s="687">
        <f t="shared" si="10"/>
        <v>10</v>
      </c>
      <c r="N41" s="697">
        <f t="shared" si="10"/>
        <v>-43</v>
      </c>
      <c r="O41" s="697"/>
      <c r="P41" s="260"/>
    </row>
    <row r="42" spans="1:16" s="644" customFormat="1" ht="22.15" customHeight="1" x14ac:dyDescent="0.2">
      <c r="A42" s="1196"/>
      <c r="B42" s="684" t="s">
        <v>584</v>
      </c>
      <c r="C42" s="686">
        <f>C33-C32</f>
        <v>28</v>
      </c>
      <c r="D42" s="686">
        <f t="shared" ref="D42:N42" si="11">D33-D32</f>
        <v>67</v>
      </c>
      <c r="E42" s="686">
        <f t="shared" si="11"/>
        <v>25</v>
      </c>
      <c r="F42" s="686">
        <f t="shared" si="11"/>
        <v>72</v>
      </c>
      <c r="G42" s="686">
        <f t="shared" si="11"/>
        <v>108</v>
      </c>
      <c r="H42" s="686">
        <f t="shared" si="11"/>
        <v>-60</v>
      </c>
      <c r="I42" s="686">
        <f t="shared" si="11"/>
        <v>103</v>
      </c>
      <c r="J42" s="686">
        <f t="shared" si="11"/>
        <v>34</v>
      </c>
      <c r="K42" s="686">
        <f t="shared" si="11"/>
        <v>79</v>
      </c>
      <c r="L42" s="686">
        <f t="shared" si="11"/>
        <v>53</v>
      </c>
      <c r="M42" s="686">
        <f t="shared" si="11"/>
        <v>17</v>
      </c>
      <c r="N42" s="696">
        <f t="shared" si="11"/>
        <v>526</v>
      </c>
      <c r="O42" s="696"/>
      <c r="P42" s="260"/>
    </row>
    <row r="43" spans="1:16" ht="22.15" customHeight="1" x14ac:dyDescent="0.2">
      <c r="A43" s="191"/>
      <c r="B43" s="192"/>
      <c r="C43" s="233"/>
      <c r="D43" s="233"/>
      <c r="E43" s="233"/>
      <c r="F43" s="233"/>
      <c r="G43" s="233"/>
      <c r="H43" s="233"/>
      <c r="I43" s="233"/>
      <c r="J43" s="233"/>
      <c r="K43" s="233"/>
      <c r="L43" s="233"/>
      <c r="M43" s="233"/>
      <c r="N43" s="234"/>
      <c r="O43" s="234"/>
      <c r="P43" s="651"/>
    </row>
    <row r="44" spans="1:16" ht="22.15" customHeight="1" x14ac:dyDescent="0.2">
      <c r="A44" s="1196" t="s">
        <v>229</v>
      </c>
      <c r="B44" s="684" t="s">
        <v>353</v>
      </c>
      <c r="C44" s="654">
        <f t="shared" ref="C44:N44" si="12">IF(C18=0,"-",C31/C18)</f>
        <v>0.97959183673469385</v>
      </c>
      <c r="D44" s="654">
        <f t="shared" si="12"/>
        <v>0.94666666666666666</v>
      </c>
      <c r="E44" s="654">
        <f t="shared" si="12"/>
        <v>0.92941176470588238</v>
      </c>
      <c r="F44" s="654">
        <f t="shared" si="12"/>
        <v>0.96815286624203822</v>
      </c>
      <c r="G44" s="654">
        <f t="shared" si="12"/>
        <v>0.9726027397260274</v>
      </c>
      <c r="H44" s="654">
        <f t="shared" si="12"/>
        <v>0.99337748344370858</v>
      </c>
      <c r="I44" s="654">
        <f t="shared" si="12"/>
        <v>0.9838709677419355</v>
      </c>
      <c r="J44" s="654">
        <f t="shared" si="12"/>
        <v>0.91803278688524592</v>
      </c>
      <c r="K44" s="654">
        <f t="shared" si="12"/>
        <v>0.92727272727272725</v>
      </c>
      <c r="L44" s="654">
        <f t="shared" si="12"/>
        <v>1</v>
      </c>
      <c r="M44" s="654">
        <f t="shared" si="12"/>
        <v>0.92</v>
      </c>
      <c r="N44" s="655">
        <f t="shared" si="12"/>
        <v>0.95754189944134083</v>
      </c>
      <c r="O44" s="655"/>
      <c r="P44" s="650"/>
    </row>
    <row r="45" spans="1:16" ht="22.15" customHeight="1" x14ac:dyDescent="0.2">
      <c r="A45" s="1196"/>
      <c r="B45" s="685" t="s">
        <v>354</v>
      </c>
      <c r="C45" s="663">
        <f t="shared" ref="C45:N45" si="13">IF(C19=0,"-",C32/C19)</f>
        <v>0.95934959349593496</v>
      </c>
      <c r="D45" s="663">
        <f t="shared" si="13"/>
        <v>0.96913580246913578</v>
      </c>
      <c r="E45" s="663">
        <f t="shared" si="13"/>
        <v>0.96832579185520362</v>
      </c>
      <c r="F45" s="663">
        <f t="shared" si="13"/>
        <v>0.939873417721519</v>
      </c>
      <c r="G45" s="663">
        <f t="shared" si="13"/>
        <v>0.95092024539877296</v>
      </c>
      <c r="H45" s="663">
        <f t="shared" si="13"/>
        <v>0.99137931034482762</v>
      </c>
      <c r="I45" s="663">
        <f t="shared" si="13"/>
        <v>0.97814207650273222</v>
      </c>
      <c r="J45" s="663">
        <f t="shared" si="13"/>
        <v>0.91326530612244894</v>
      </c>
      <c r="K45" s="663">
        <f t="shared" si="13"/>
        <v>0.91025641025641024</v>
      </c>
      <c r="L45" s="663">
        <f t="shared" si="13"/>
        <v>0.99259259259259258</v>
      </c>
      <c r="M45" s="663">
        <f t="shared" si="13"/>
        <v>0.96153846153846156</v>
      </c>
      <c r="N45" s="662">
        <f t="shared" si="13"/>
        <v>0.95934618608549871</v>
      </c>
      <c r="O45" s="662"/>
      <c r="P45" s="650"/>
    </row>
    <row r="46" spans="1:16" ht="22.15" customHeight="1" x14ac:dyDescent="0.2">
      <c r="A46" s="1196"/>
      <c r="B46" s="684" t="s">
        <v>355</v>
      </c>
      <c r="C46" s="654">
        <f t="shared" ref="C46:N46" si="14">IF(C20=0,"-",C33/C20)</f>
        <v>0.95424836601307195</v>
      </c>
      <c r="D46" s="654">
        <f t="shared" si="14"/>
        <v>0.96969696969696972</v>
      </c>
      <c r="E46" s="654">
        <f t="shared" si="14"/>
        <v>0.95599999999999996</v>
      </c>
      <c r="F46" s="654">
        <f t="shared" si="14"/>
        <v>0.95595854922279788</v>
      </c>
      <c r="G46" s="654">
        <f t="shared" si="14"/>
        <v>0.94945848375451258</v>
      </c>
      <c r="H46" s="654">
        <f t="shared" si="14"/>
        <v>0.97142857142857142</v>
      </c>
      <c r="I46" s="654">
        <f t="shared" si="14"/>
        <v>0.96907216494845361</v>
      </c>
      <c r="J46" s="654">
        <f t="shared" si="14"/>
        <v>0.96380090497737558</v>
      </c>
      <c r="K46" s="654">
        <f t="shared" si="14"/>
        <v>0.97356828193832601</v>
      </c>
      <c r="L46" s="654">
        <f t="shared" si="14"/>
        <v>0.98466257668711654</v>
      </c>
      <c r="M46" s="654">
        <f t="shared" si="14"/>
        <v>0.87589498806682575</v>
      </c>
      <c r="N46" s="655">
        <f t="shared" si="14"/>
        <v>0.9523004059539919</v>
      </c>
      <c r="O46" s="655"/>
      <c r="P46" s="650"/>
    </row>
    <row r="47" spans="1:16" ht="22.15" hidden="1" customHeight="1" x14ac:dyDescent="0.2">
      <c r="A47" s="1196"/>
      <c r="B47" s="685" t="s">
        <v>356</v>
      </c>
      <c r="C47" s="663" t="str">
        <f t="shared" ref="C47:N47" si="15">IF(C21=0,"-",C34/C21)</f>
        <v>-</v>
      </c>
      <c r="D47" s="663" t="str">
        <f t="shared" si="15"/>
        <v>-</v>
      </c>
      <c r="E47" s="663" t="str">
        <f t="shared" si="15"/>
        <v>-</v>
      </c>
      <c r="F47" s="663" t="str">
        <f t="shared" si="15"/>
        <v>-</v>
      </c>
      <c r="G47" s="663" t="str">
        <f t="shared" si="15"/>
        <v>-</v>
      </c>
      <c r="H47" s="663" t="str">
        <f t="shared" si="15"/>
        <v>-</v>
      </c>
      <c r="I47" s="663" t="str">
        <f t="shared" si="15"/>
        <v>-</v>
      </c>
      <c r="J47" s="663" t="str">
        <f t="shared" si="15"/>
        <v>-</v>
      </c>
      <c r="K47" s="663" t="str">
        <f t="shared" si="15"/>
        <v>-</v>
      </c>
      <c r="L47" s="663" t="str">
        <f t="shared" si="15"/>
        <v>-</v>
      </c>
      <c r="M47" s="663" t="str">
        <f t="shared" si="15"/>
        <v>-</v>
      </c>
      <c r="N47" s="662" t="str">
        <f t="shared" si="15"/>
        <v>-</v>
      </c>
      <c r="O47" s="662"/>
      <c r="P47" s="650"/>
    </row>
    <row r="48" spans="1:16" ht="22.15" customHeight="1" x14ac:dyDescent="0.2">
      <c r="A48" s="1196"/>
      <c r="B48" s="685" t="s">
        <v>362</v>
      </c>
      <c r="C48" s="245">
        <f t="shared" ref="C48:N48" si="16">IF(C22=0,"-",C35/C22)</f>
        <v>0.96453900709219853</v>
      </c>
      <c r="D48" s="245">
        <f t="shared" si="16"/>
        <v>0.96316758747697973</v>
      </c>
      <c r="E48" s="245">
        <f t="shared" si="16"/>
        <v>0.95683453237410077</v>
      </c>
      <c r="F48" s="245">
        <f t="shared" si="16"/>
        <v>0.95227008149010473</v>
      </c>
      <c r="G48" s="245">
        <f t="shared" si="16"/>
        <v>0.95563139931740615</v>
      </c>
      <c r="H48" s="245">
        <f t="shared" si="16"/>
        <v>0.98566308243727596</v>
      </c>
      <c r="I48" s="245">
        <f t="shared" si="16"/>
        <v>0.97491638795986624</v>
      </c>
      <c r="J48" s="245">
        <f t="shared" si="16"/>
        <v>0.93333333333333335</v>
      </c>
      <c r="K48" s="245">
        <f t="shared" si="16"/>
        <v>0.94160583941605835</v>
      </c>
      <c r="L48" s="245">
        <f t="shared" si="16"/>
        <v>0.99154589371980673</v>
      </c>
      <c r="M48" s="245">
        <f t="shared" si="16"/>
        <v>0.91674733785091966</v>
      </c>
      <c r="N48" s="813">
        <f t="shared" si="16"/>
        <v>0.9559730790802019</v>
      </c>
      <c r="O48" s="813"/>
      <c r="P48" s="650"/>
    </row>
    <row r="49" spans="1:17" ht="22.15" hidden="1" customHeight="1" x14ac:dyDescent="0.2">
      <c r="A49" s="1196"/>
      <c r="B49" s="664" t="s">
        <v>291</v>
      </c>
      <c r="C49" s="654">
        <f t="shared" ref="C49:N49" si="17">IF(C23=0,"-",C36/C23)</f>
        <v>0.95652173913043481</v>
      </c>
      <c r="D49" s="654">
        <f t="shared" si="17"/>
        <v>0.99470899470899465</v>
      </c>
      <c r="E49" s="654">
        <f t="shared" si="17"/>
        <v>0.93220338983050843</v>
      </c>
      <c r="F49" s="654">
        <f t="shared" si="17"/>
        <v>0.9285714285714286</v>
      </c>
      <c r="G49" s="654">
        <f t="shared" si="17"/>
        <v>0.92957746478873238</v>
      </c>
      <c r="H49" s="654">
        <f t="shared" si="17"/>
        <v>0.97209302325581393</v>
      </c>
      <c r="I49" s="654">
        <f t="shared" si="17"/>
        <v>0.97777777777777775</v>
      </c>
      <c r="J49" s="654">
        <f t="shared" si="17"/>
        <v>0.91497975708502022</v>
      </c>
      <c r="K49" s="654">
        <f t="shared" si="17"/>
        <v>0.9513513513513514</v>
      </c>
      <c r="L49" s="654">
        <f t="shared" si="17"/>
        <v>0.96805111821086265</v>
      </c>
      <c r="M49" s="654">
        <f t="shared" si="17"/>
        <v>0.79130434782608694</v>
      </c>
      <c r="N49" s="655">
        <f t="shared" si="17"/>
        <v>0.93131313131313131</v>
      </c>
      <c r="O49" s="655"/>
      <c r="P49" s="650"/>
    </row>
    <row r="50" spans="1:17" s="506" customFormat="1" ht="22.15" hidden="1" customHeight="1" x14ac:dyDescent="0.2">
      <c r="A50" s="1196"/>
      <c r="B50" s="664" t="s">
        <v>292</v>
      </c>
      <c r="C50" s="245">
        <f t="shared" ref="C50:N50" si="18">IF(C24=0,"-",C37/C24)</f>
        <v>0.95132743362831862</v>
      </c>
      <c r="D50" s="245">
        <f t="shared" si="18"/>
        <v>0.95833333333333337</v>
      </c>
      <c r="E50" s="245">
        <f t="shared" si="18"/>
        <v>0.96587030716723554</v>
      </c>
      <c r="F50" s="245">
        <f t="shared" si="18"/>
        <v>0.90862944162436543</v>
      </c>
      <c r="G50" s="245">
        <f t="shared" si="18"/>
        <v>0.95205479452054798</v>
      </c>
      <c r="H50" s="245">
        <f t="shared" si="18"/>
        <v>0.96759259259259256</v>
      </c>
      <c r="I50" s="245">
        <f t="shared" si="18"/>
        <v>0.9427480916030534</v>
      </c>
      <c r="J50" s="245">
        <f t="shared" si="18"/>
        <v>0.90513833992094861</v>
      </c>
      <c r="K50" s="245">
        <f t="shared" si="18"/>
        <v>0.93975903614457834</v>
      </c>
      <c r="L50" s="245">
        <f t="shared" si="18"/>
        <v>0.98399999999999999</v>
      </c>
      <c r="M50" s="245">
        <f t="shared" si="18"/>
        <v>0.90301724137931039</v>
      </c>
      <c r="N50" s="813">
        <f t="shared" si="18"/>
        <v>0.94063198212575805</v>
      </c>
      <c r="O50" s="813"/>
      <c r="P50" s="650"/>
    </row>
    <row r="51" spans="1:17" s="644" customFormat="1" ht="22.15" customHeight="1" x14ac:dyDescent="0.2">
      <c r="A51" s="1196"/>
      <c r="B51" s="695" t="s">
        <v>293</v>
      </c>
      <c r="C51" s="654">
        <f t="shared" ref="C51:N51" si="19">IF(C38=0,"-",C38/C25)</f>
        <v>0.95597484276729561</v>
      </c>
      <c r="D51" s="654">
        <f t="shared" si="19"/>
        <v>0.97356828193832601</v>
      </c>
      <c r="E51" s="654">
        <f t="shared" si="19"/>
        <v>0.95222929936305734</v>
      </c>
      <c r="F51" s="654">
        <f t="shared" si="19"/>
        <v>0.93236714975845414</v>
      </c>
      <c r="G51" s="654">
        <f t="shared" si="19"/>
        <v>0.91319444444444442</v>
      </c>
      <c r="H51" s="654">
        <f t="shared" si="19"/>
        <v>0.99111111111111116</v>
      </c>
      <c r="I51" s="654">
        <f t="shared" si="19"/>
        <v>0.92237442922374424</v>
      </c>
      <c r="J51" s="654">
        <f t="shared" si="19"/>
        <v>0.94814814814814818</v>
      </c>
      <c r="K51" s="654">
        <f t="shared" si="19"/>
        <v>0.92896174863387981</v>
      </c>
      <c r="L51" s="654">
        <f t="shared" si="19"/>
        <v>0.97050147492625372</v>
      </c>
      <c r="M51" s="654">
        <f t="shared" si="19"/>
        <v>0.91304347826086951</v>
      </c>
      <c r="N51" s="655">
        <f t="shared" si="19"/>
        <v>0.94354572466160447</v>
      </c>
      <c r="O51" s="655"/>
      <c r="P51" s="650"/>
    </row>
    <row r="52" spans="1:17" s="644" customFormat="1" ht="22.15" hidden="1" customHeight="1" x14ac:dyDescent="0.2">
      <c r="A52" s="1196"/>
      <c r="B52" s="695" t="s">
        <v>294</v>
      </c>
      <c r="C52" s="654">
        <f t="shared" ref="C52:N52" si="20">IF(C39=0,"-",C39/C26)</f>
        <v>0.93793103448275861</v>
      </c>
      <c r="D52" s="654">
        <f t="shared" si="20"/>
        <v>0.95789473684210524</v>
      </c>
      <c r="E52" s="654">
        <f t="shared" si="20"/>
        <v>0.97247706422018354</v>
      </c>
      <c r="F52" s="654">
        <f t="shared" si="20"/>
        <v>0.95819935691318325</v>
      </c>
      <c r="G52" s="654">
        <f t="shared" si="20"/>
        <v>0.91063829787234041</v>
      </c>
      <c r="H52" s="654">
        <f t="shared" si="20"/>
        <v>0.98529411764705888</v>
      </c>
      <c r="I52" s="654">
        <f t="shared" si="20"/>
        <v>0.96634615384615385</v>
      </c>
      <c r="J52" s="654">
        <f t="shared" si="20"/>
        <v>0.90683229813664601</v>
      </c>
      <c r="K52" s="654">
        <f t="shared" si="20"/>
        <v>0.92473118279569888</v>
      </c>
      <c r="L52" s="654">
        <f t="shared" si="20"/>
        <v>0.96168582375478928</v>
      </c>
      <c r="M52" s="654">
        <f t="shared" si="20"/>
        <v>0.93593314763231195</v>
      </c>
      <c r="N52" s="655">
        <f t="shared" si="20"/>
        <v>0.94794188861985473</v>
      </c>
      <c r="O52" s="655"/>
      <c r="P52" s="650"/>
      <c r="Q52" s="260"/>
    </row>
    <row r="53" spans="1:17" s="644" customFormat="1" ht="22.15" hidden="1" customHeight="1" x14ac:dyDescent="0.2">
      <c r="A53" s="1196"/>
      <c r="B53" s="664" t="s">
        <v>269</v>
      </c>
      <c r="C53" s="663">
        <f t="shared" ref="C53:N53" si="21">IF(C40=0,"-",C40/C27)</f>
        <v>0.95115332428765265</v>
      </c>
      <c r="D53" s="663">
        <f t="shared" si="21"/>
        <v>0.97117794486215536</v>
      </c>
      <c r="E53" s="663">
        <f t="shared" si="21"/>
        <v>0.95446428571428577</v>
      </c>
      <c r="F53" s="663">
        <f t="shared" si="21"/>
        <v>0.93047433398310586</v>
      </c>
      <c r="G53" s="663">
        <f t="shared" si="21"/>
        <v>0.92720655141037311</v>
      </c>
      <c r="H53" s="663">
        <f t="shared" si="21"/>
        <v>0.97906976744186047</v>
      </c>
      <c r="I53" s="663">
        <f t="shared" si="21"/>
        <v>0.95307612095933258</v>
      </c>
      <c r="J53" s="663">
        <f t="shared" si="21"/>
        <v>0.92051557465091305</v>
      </c>
      <c r="K53" s="663">
        <f t="shared" si="21"/>
        <v>0.93611111111111112</v>
      </c>
      <c r="L53" s="663">
        <f t="shared" si="21"/>
        <v>0.97204968944099379</v>
      </c>
      <c r="M53" s="663">
        <f t="shared" si="21"/>
        <v>0.88838999358563187</v>
      </c>
      <c r="N53" s="662">
        <f t="shared" si="21"/>
        <v>0.94056847545219635</v>
      </c>
      <c r="O53" s="662"/>
      <c r="P53" s="650"/>
    </row>
    <row r="54" spans="1:17" ht="22.15" customHeight="1" x14ac:dyDescent="0.2">
      <c r="A54" s="1196"/>
      <c r="B54" s="190" t="s">
        <v>583</v>
      </c>
      <c r="C54" s="259">
        <f>IF(OR(C46="-",C51="-"),"-",((C46-C51)*100))</f>
        <v>-0.17264767542236603</v>
      </c>
      <c r="D54" s="259">
        <f t="shared" ref="D54:N54" si="22">IF(OR(D46="-",D51="-"),"-",((D46-D51)*100))</f>
        <v>-0.38713122413562839</v>
      </c>
      <c r="E54" s="259">
        <f t="shared" si="22"/>
        <v>0.37707006369426255</v>
      </c>
      <c r="F54" s="259">
        <f t="shared" si="22"/>
        <v>2.3591399464343743</v>
      </c>
      <c r="G54" s="259">
        <f t="shared" si="22"/>
        <v>3.6264039310068164</v>
      </c>
      <c r="H54" s="259">
        <f t="shared" si="22"/>
        <v>-1.9682539682539746</v>
      </c>
      <c r="I54" s="259">
        <f t="shared" si="22"/>
        <v>4.6697735724709366</v>
      </c>
      <c r="J54" s="259">
        <f t="shared" si="22"/>
        <v>1.5652756829227399</v>
      </c>
      <c r="K54" s="259">
        <f t="shared" si="22"/>
        <v>4.4606533304446199</v>
      </c>
      <c r="L54" s="259">
        <f t="shared" si="22"/>
        <v>1.4161101760862826</v>
      </c>
      <c r="M54" s="259">
        <f t="shared" si="22"/>
        <v>-3.714849019404376</v>
      </c>
      <c r="N54" s="815">
        <f t="shared" si="22"/>
        <v>0.8754681292387434</v>
      </c>
      <c r="O54" s="815"/>
      <c r="P54" s="260"/>
      <c r="Q54" s="211"/>
    </row>
    <row r="55" spans="1:17" s="644" customFormat="1" ht="22.15" customHeight="1" x14ac:dyDescent="0.2">
      <c r="A55" s="1196"/>
      <c r="B55" s="684" t="s">
        <v>585</v>
      </c>
      <c r="C55" s="693">
        <f>IF(OR(C46="-",C45="-"),"-",((C46-C45)*100))</f>
        <v>-0.51012274828630133</v>
      </c>
      <c r="D55" s="693">
        <f t="shared" ref="D55:N55" si="23">IF(OR(D46="-",D45="-"),"-",((D46-D45)*100))</f>
        <v>5.6116722783394746E-2</v>
      </c>
      <c r="E55" s="693">
        <f t="shared" si="23"/>
        <v>-1.232579185520366</v>
      </c>
      <c r="F55" s="693">
        <f t="shared" si="23"/>
        <v>1.6085131501278882</v>
      </c>
      <c r="G55" s="693">
        <f t="shared" si="23"/>
        <v>-0.14617616442603731</v>
      </c>
      <c r="H55" s="693">
        <f t="shared" si="23"/>
        <v>-1.9950738916256205</v>
      </c>
      <c r="I55" s="693">
        <f t="shared" si="23"/>
        <v>-0.90699115542786091</v>
      </c>
      <c r="J55" s="693">
        <f t="shared" si="23"/>
        <v>5.053559885492664</v>
      </c>
      <c r="K55" s="693">
        <f t="shared" si="23"/>
        <v>6.3311871681915761</v>
      </c>
      <c r="L55" s="693">
        <f t="shared" si="23"/>
        <v>-0.793001590547604</v>
      </c>
      <c r="M55" s="693">
        <f t="shared" si="23"/>
        <v>-8.5643473471635811</v>
      </c>
      <c r="N55" s="699">
        <f t="shared" si="23"/>
        <v>-0.70457801315068069</v>
      </c>
      <c r="O55" s="699"/>
      <c r="P55" s="650"/>
      <c r="Q55" s="650"/>
    </row>
    <row r="56" spans="1:17" ht="22.15" customHeight="1" x14ac:dyDescent="0.2">
      <c r="A56" s="191"/>
      <c r="B56" s="192"/>
      <c r="C56" s="233"/>
      <c r="D56" s="233"/>
      <c r="E56" s="233"/>
      <c r="F56" s="233"/>
      <c r="G56" s="233"/>
      <c r="H56" s="233"/>
      <c r="I56" s="233"/>
      <c r="J56" s="233"/>
      <c r="K56" s="233"/>
      <c r="L56" s="233"/>
      <c r="M56" s="233"/>
      <c r="N56" s="234"/>
      <c r="O56" s="234"/>
      <c r="P56" s="651"/>
    </row>
    <row r="57" spans="1:17" ht="22.15" customHeight="1" x14ac:dyDescent="0.2">
      <c r="A57" s="1196" t="s">
        <v>24</v>
      </c>
      <c r="B57" s="684" t="s">
        <v>353</v>
      </c>
      <c r="C57" s="686">
        <v>4</v>
      </c>
      <c r="D57" s="686">
        <v>2</v>
      </c>
      <c r="E57" s="686">
        <v>11</v>
      </c>
      <c r="F57" s="686">
        <v>7</v>
      </c>
      <c r="G57" s="686">
        <v>6</v>
      </c>
      <c r="H57" s="686">
        <v>2</v>
      </c>
      <c r="I57" s="686">
        <v>7</v>
      </c>
      <c r="J57" s="686">
        <v>14</v>
      </c>
      <c r="K57" s="686">
        <v>7</v>
      </c>
      <c r="L57" s="686">
        <v>3</v>
      </c>
      <c r="M57" s="686">
        <v>7</v>
      </c>
      <c r="N57" s="696">
        <f>SUM(C57:M57)</f>
        <v>70</v>
      </c>
      <c r="O57" s="696"/>
      <c r="P57" s="644"/>
      <c r="Q57" s="644"/>
    </row>
    <row r="58" spans="1:17" ht="22.15" customHeight="1" x14ac:dyDescent="0.2">
      <c r="A58" s="1196"/>
      <c r="B58" s="685" t="s">
        <v>354</v>
      </c>
      <c r="C58" s="688">
        <v>3</v>
      </c>
      <c r="D58" s="688">
        <v>10</v>
      </c>
      <c r="E58" s="688">
        <v>19</v>
      </c>
      <c r="F58" s="688">
        <v>13</v>
      </c>
      <c r="G58" s="688">
        <v>9</v>
      </c>
      <c r="H58" s="688">
        <v>8</v>
      </c>
      <c r="I58" s="688">
        <v>7</v>
      </c>
      <c r="J58" s="688">
        <v>2</v>
      </c>
      <c r="K58" s="688">
        <v>3</v>
      </c>
      <c r="L58" s="688">
        <v>18</v>
      </c>
      <c r="M58" s="688">
        <v>12</v>
      </c>
      <c r="N58" s="689">
        <f>SUM(C58:M58)</f>
        <v>104</v>
      </c>
      <c r="O58" s="689"/>
      <c r="P58" s="644"/>
      <c r="Q58" s="644"/>
    </row>
    <row r="59" spans="1:17" ht="22.15" customHeight="1" x14ac:dyDescent="0.2">
      <c r="A59" s="1196"/>
      <c r="B59" s="684" t="s">
        <v>355</v>
      </c>
      <c r="C59" s="686">
        <v>13</v>
      </c>
      <c r="D59" s="686">
        <v>10</v>
      </c>
      <c r="E59" s="686">
        <v>22</v>
      </c>
      <c r="F59" s="686">
        <v>18</v>
      </c>
      <c r="G59" s="686">
        <v>18</v>
      </c>
      <c r="H59" s="686">
        <v>7</v>
      </c>
      <c r="I59" s="686">
        <v>11</v>
      </c>
      <c r="J59" s="686">
        <v>6</v>
      </c>
      <c r="K59" s="686">
        <v>5</v>
      </c>
      <c r="L59" s="686">
        <v>17</v>
      </c>
      <c r="M59" s="686">
        <v>17</v>
      </c>
      <c r="N59" s="696">
        <f>SUM(C59:M59)</f>
        <v>144</v>
      </c>
      <c r="O59" s="696"/>
      <c r="P59" s="644"/>
      <c r="Q59" s="644"/>
    </row>
    <row r="60" spans="1:17" ht="22.15" hidden="1" customHeight="1" x14ac:dyDescent="0.2">
      <c r="A60" s="1196"/>
      <c r="B60" s="684" t="s">
        <v>356</v>
      </c>
      <c r="C60" s="971"/>
      <c r="D60" s="686"/>
      <c r="E60" s="686"/>
      <c r="F60" s="686"/>
      <c r="G60" s="686"/>
      <c r="H60" s="686"/>
      <c r="I60" s="686"/>
      <c r="J60" s="686"/>
      <c r="K60" s="686"/>
      <c r="L60" s="686"/>
      <c r="M60" s="686"/>
      <c r="N60" s="696">
        <f>SUM(C60:M60)</f>
        <v>0</v>
      </c>
      <c r="O60" s="696"/>
      <c r="P60" s="644"/>
      <c r="Q60" s="644"/>
    </row>
    <row r="61" spans="1:17" ht="22.15" customHeight="1" x14ac:dyDescent="0.2">
      <c r="A61" s="1196"/>
      <c r="B61" s="190" t="s">
        <v>362</v>
      </c>
      <c r="C61" s="687">
        <f>SUM(C57:C60)</f>
        <v>20</v>
      </c>
      <c r="D61" s="687">
        <f t="shared" ref="D61:N61" si="24">SUM(D57:D60)</f>
        <v>22</v>
      </c>
      <c r="E61" s="687">
        <f t="shared" si="24"/>
        <v>52</v>
      </c>
      <c r="F61" s="687">
        <f t="shared" si="24"/>
        <v>38</v>
      </c>
      <c r="G61" s="687">
        <f t="shared" si="24"/>
        <v>33</v>
      </c>
      <c r="H61" s="687">
        <f t="shared" si="24"/>
        <v>17</v>
      </c>
      <c r="I61" s="687">
        <f t="shared" si="24"/>
        <v>25</v>
      </c>
      <c r="J61" s="687">
        <f t="shared" si="24"/>
        <v>22</v>
      </c>
      <c r="K61" s="687">
        <f t="shared" si="24"/>
        <v>15</v>
      </c>
      <c r="L61" s="687">
        <f t="shared" si="24"/>
        <v>38</v>
      </c>
      <c r="M61" s="687">
        <f t="shared" si="24"/>
        <v>36</v>
      </c>
      <c r="N61" s="697">
        <f t="shared" si="24"/>
        <v>318</v>
      </c>
      <c r="O61" s="697"/>
      <c r="P61" s="260"/>
      <c r="Q61" s="644"/>
    </row>
    <row r="62" spans="1:17" ht="22.15" hidden="1" customHeight="1" x14ac:dyDescent="0.2">
      <c r="A62" s="1196"/>
      <c r="B62" s="695" t="s">
        <v>291</v>
      </c>
      <c r="C62" s="686">
        <v>9</v>
      </c>
      <c r="D62" s="686">
        <v>9</v>
      </c>
      <c r="E62" s="686">
        <v>22</v>
      </c>
      <c r="F62" s="686">
        <v>18</v>
      </c>
      <c r="G62" s="686">
        <v>20</v>
      </c>
      <c r="H62" s="686">
        <v>7</v>
      </c>
      <c r="I62" s="686">
        <v>10</v>
      </c>
      <c r="J62" s="686">
        <v>8</v>
      </c>
      <c r="K62" s="686">
        <v>6</v>
      </c>
      <c r="L62" s="686">
        <v>16</v>
      </c>
      <c r="M62" s="686">
        <v>19</v>
      </c>
      <c r="N62" s="696">
        <f>SUM(C62:M62)</f>
        <v>144</v>
      </c>
      <c r="O62" s="696"/>
      <c r="P62" s="644"/>
      <c r="Q62" s="644"/>
    </row>
    <row r="63" spans="1:17" s="506" customFormat="1" ht="22.15" hidden="1" customHeight="1" x14ac:dyDescent="0.2">
      <c r="A63" s="1196"/>
      <c r="B63" s="695" t="s">
        <v>292</v>
      </c>
      <c r="C63" s="686">
        <v>8</v>
      </c>
      <c r="D63" s="686">
        <v>4</v>
      </c>
      <c r="E63" s="686">
        <v>19</v>
      </c>
      <c r="F63" s="686">
        <v>17</v>
      </c>
      <c r="G63" s="686">
        <v>22</v>
      </c>
      <c r="H63" s="686">
        <v>7</v>
      </c>
      <c r="I63" s="686">
        <v>12</v>
      </c>
      <c r="J63" s="686">
        <v>10</v>
      </c>
      <c r="K63" s="686">
        <v>8</v>
      </c>
      <c r="L63" s="686">
        <v>13</v>
      </c>
      <c r="M63" s="686">
        <v>14</v>
      </c>
      <c r="N63" s="696">
        <f>SUM(C63:M63)</f>
        <v>134</v>
      </c>
      <c r="O63" s="696"/>
      <c r="P63" s="644"/>
      <c r="Q63" s="644"/>
    </row>
    <row r="64" spans="1:17" s="644" customFormat="1" ht="22.15" customHeight="1" x14ac:dyDescent="0.2">
      <c r="A64" s="1196"/>
      <c r="B64" s="695" t="s">
        <v>293</v>
      </c>
      <c r="C64" s="686">
        <v>8</v>
      </c>
      <c r="D64" s="686">
        <v>9</v>
      </c>
      <c r="E64" s="686">
        <v>17</v>
      </c>
      <c r="F64" s="686">
        <v>14</v>
      </c>
      <c r="G64" s="686">
        <v>19</v>
      </c>
      <c r="H64" s="686">
        <v>5</v>
      </c>
      <c r="I64" s="686">
        <v>8</v>
      </c>
      <c r="J64" s="686">
        <v>13</v>
      </c>
      <c r="K64" s="686">
        <v>5</v>
      </c>
      <c r="L64" s="686">
        <v>12</v>
      </c>
      <c r="M64" s="686">
        <v>15</v>
      </c>
      <c r="N64" s="696">
        <f>SUM(C64:M64)</f>
        <v>125</v>
      </c>
      <c r="O64" s="696"/>
    </row>
    <row r="65" spans="1:17" s="644" customFormat="1" ht="22.15" hidden="1" customHeight="1" x14ac:dyDescent="0.2">
      <c r="A65" s="1196"/>
      <c r="B65" s="875" t="s">
        <v>294</v>
      </c>
      <c r="C65" s="888">
        <v>8</v>
      </c>
      <c r="D65" s="687">
        <v>4</v>
      </c>
      <c r="E65" s="687">
        <v>20</v>
      </c>
      <c r="F65" s="687">
        <v>15</v>
      </c>
      <c r="G65" s="687">
        <v>18</v>
      </c>
      <c r="H65" s="687">
        <v>10</v>
      </c>
      <c r="I65" s="687">
        <v>9</v>
      </c>
      <c r="J65" s="687">
        <v>15</v>
      </c>
      <c r="K65" s="687">
        <v>6</v>
      </c>
      <c r="L65" s="687">
        <v>11</v>
      </c>
      <c r="M65" s="687">
        <v>22</v>
      </c>
      <c r="N65" s="697">
        <f>SUM(C65:M65)</f>
        <v>138</v>
      </c>
      <c r="O65" s="697"/>
      <c r="P65" s="260"/>
    </row>
    <row r="66" spans="1:17" s="644" customFormat="1" ht="22.15" hidden="1" customHeight="1" x14ac:dyDescent="0.2">
      <c r="A66" s="1196"/>
      <c r="B66" s="664" t="s">
        <v>269</v>
      </c>
      <c r="C66" s="688">
        <f>SUM(C62:C65)</f>
        <v>33</v>
      </c>
      <c r="D66" s="688">
        <f t="shared" ref="D66:M66" si="25">SUM(D62:D65)</f>
        <v>26</v>
      </c>
      <c r="E66" s="688">
        <f t="shared" si="25"/>
        <v>78</v>
      </c>
      <c r="F66" s="688">
        <f t="shared" si="25"/>
        <v>64</v>
      </c>
      <c r="G66" s="688">
        <f t="shared" si="25"/>
        <v>79</v>
      </c>
      <c r="H66" s="688">
        <f t="shared" si="25"/>
        <v>29</v>
      </c>
      <c r="I66" s="688">
        <f t="shared" si="25"/>
        <v>39</v>
      </c>
      <c r="J66" s="688">
        <f t="shared" si="25"/>
        <v>46</v>
      </c>
      <c r="K66" s="688">
        <f t="shared" si="25"/>
        <v>25</v>
      </c>
      <c r="L66" s="688">
        <f t="shared" si="25"/>
        <v>52</v>
      </c>
      <c r="M66" s="688">
        <f t="shared" si="25"/>
        <v>70</v>
      </c>
      <c r="N66" s="689">
        <f>SUM(N62:N65)</f>
        <v>541</v>
      </c>
      <c r="O66" s="689"/>
    </row>
    <row r="67" spans="1:17" ht="22.15" customHeight="1" x14ac:dyDescent="0.2">
      <c r="A67" s="1196"/>
      <c r="B67" s="190" t="s">
        <v>582</v>
      </c>
      <c r="C67" s="687">
        <f>C59-C64</f>
        <v>5</v>
      </c>
      <c r="D67" s="687">
        <f t="shared" ref="D67:N67" si="26">D59-D64</f>
        <v>1</v>
      </c>
      <c r="E67" s="687">
        <f t="shared" si="26"/>
        <v>5</v>
      </c>
      <c r="F67" s="687">
        <f t="shared" si="26"/>
        <v>4</v>
      </c>
      <c r="G67" s="687">
        <f t="shared" si="26"/>
        <v>-1</v>
      </c>
      <c r="H67" s="687">
        <f t="shared" si="26"/>
        <v>2</v>
      </c>
      <c r="I67" s="687">
        <f t="shared" si="26"/>
        <v>3</v>
      </c>
      <c r="J67" s="687">
        <f t="shared" si="26"/>
        <v>-7</v>
      </c>
      <c r="K67" s="687">
        <f t="shared" si="26"/>
        <v>0</v>
      </c>
      <c r="L67" s="687">
        <f t="shared" si="26"/>
        <v>5</v>
      </c>
      <c r="M67" s="687">
        <f t="shared" si="26"/>
        <v>2</v>
      </c>
      <c r="N67" s="697">
        <f t="shared" si="26"/>
        <v>19</v>
      </c>
      <c r="O67" s="697"/>
      <c r="P67" s="260"/>
      <c r="Q67" s="644"/>
    </row>
    <row r="68" spans="1:17" s="644" customFormat="1" ht="22.15" customHeight="1" x14ac:dyDescent="0.2">
      <c r="A68" s="1196"/>
      <c r="B68" s="684" t="s">
        <v>584</v>
      </c>
      <c r="C68" s="686">
        <f>C59-C58</f>
        <v>10</v>
      </c>
      <c r="D68" s="686">
        <f t="shared" ref="D68:N68" si="27">D59-D58</f>
        <v>0</v>
      </c>
      <c r="E68" s="686">
        <f t="shared" si="27"/>
        <v>3</v>
      </c>
      <c r="F68" s="686">
        <f t="shared" si="27"/>
        <v>5</v>
      </c>
      <c r="G68" s="686">
        <f t="shared" si="27"/>
        <v>9</v>
      </c>
      <c r="H68" s="686">
        <f t="shared" si="27"/>
        <v>-1</v>
      </c>
      <c r="I68" s="686">
        <f t="shared" si="27"/>
        <v>4</v>
      </c>
      <c r="J68" s="686">
        <f t="shared" si="27"/>
        <v>4</v>
      </c>
      <c r="K68" s="686">
        <f t="shared" si="27"/>
        <v>2</v>
      </c>
      <c r="L68" s="686">
        <f t="shared" si="27"/>
        <v>-1</v>
      </c>
      <c r="M68" s="686">
        <f t="shared" si="27"/>
        <v>5</v>
      </c>
      <c r="N68" s="696">
        <f t="shared" si="27"/>
        <v>40</v>
      </c>
      <c r="O68" s="696"/>
      <c r="P68" s="260"/>
    </row>
    <row r="69" spans="1:17" ht="22.15" customHeight="1" x14ac:dyDescent="0.2">
      <c r="A69" s="191"/>
      <c r="B69" s="192"/>
      <c r="C69" s="688"/>
      <c r="D69" s="688"/>
      <c r="E69" s="688"/>
      <c r="F69" s="688"/>
      <c r="G69" s="688"/>
      <c r="H69" s="688"/>
      <c r="I69" s="688"/>
      <c r="J69" s="688"/>
      <c r="K69" s="688"/>
      <c r="L69" s="688"/>
      <c r="M69" s="688"/>
      <c r="N69" s="689"/>
      <c r="O69" s="689"/>
      <c r="P69" s="651"/>
    </row>
    <row r="70" spans="1:17" ht="22.15" customHeight="1" x14ac:dyDescent="0.2">
      <c r="A70" s="1196" t="s">
        <v>94</v>
      </c>
      <c r="B70" s="220" t="s">
        <v>288</v>
      </c>
      <c r="C70" s="688"/>
      <c r="D70" s="688"/>
      <c r="E70" s="688"/>
      <c r="F70" s="688"/>
      <c r="G70" s="688"/>
      <c r="H70" s="688"/>
      <c r="I70" s="688"/>
      <c r="J70" s="688"/>
      <c r="K70" s="688"/>
      <c r="L70" s="688"/>
      <c r="M70" s="688"/>
      <c r="N70" s="689"/>
      <c r="O70" s="689"/>
      <c r="P70" s="644"/>
    </row>
    <row r="71" spans="1:17" ht="22.15" customHeight="1" x14ac:dyDescent="0.2">
      <c r="A71" s="1196"/>
      <c r="B71" s="684" t="s">
        <v>353</v>
      </c>
      <c r="C71" s="693">
        <v>9.1999999999999993</v>
      </c>
      <c r="D71" s="693">
        <v>18.8</v>
      </c>
      <c r="E71" s="693">
        <v>33.9</v>
      </c>
      <c r="F71" s="693">
        <v>18.299999999999997</v>
      </c>
      <c r="G71" s="693">
        <v>18.8</v>
      </c>
      <c r="H71" s="693">
        <v>16.600000000000001</v>
      </c>
      <c r="I71" s="814">
        <v>18.2</v>
      </c>
      <c r="J71" s="693">
        <v>31.8</v>
      </c>
      <c r="K71" s="693">
        <v>9.8000000000000007</v>
      </c>
      <c r="L71" s="693">
        <v>14</v>
      </c>
      <c r="M71" s="693">
        <v>25.6</v>
      </c>
      <c r="N71" s="699">
        <v>17.399999999999999</v>
      </c>
      <c r="O71" s="699"/>
      <c r="P71" s="644"/>
      <c r="Q71" s="260"/>
    </row>
    <row r="72" spans="1:17" ht="22.15" customHeight="1" x14ac:dyDescent="0.2">
      <c r="A72" s="1196"/>
      <c r="B72" s="685" t="s">
        <v>354</v>
      </c>
      <c r="C72" s="1074">
        <v>9.8000000000000007</v>
      </c>
      <c r="D72" s="698">
        <v>20.7</v>
      </c>
      <c r="E72" s="698">
        <v>27.4</v>
      </c>
      <c r="F72" s="698">
        <v>22.8</v>
      </c>
      <c r="G72" s="698">
        <v>20.700000000000003</v>
      </c>
      <c r="H72" s="698">
        <v>12.8</v>
      </c>
      <c r="I72" s="698">
        <v>15.4</v>
      </c>
      <c r="J72" s="698">
        <v>22.9</v>
      </c>
      <c r="K72" s="698">
        <v>9.8000000000000007</v>
      </c>
      <c r="L72" s="698">
        <v>16.600000000000001</v>
      </c>
      <c r="M72" s="1074">
        <v>20.2</v>
      </c>
      <c r="N72" s="1073">
        <v>19</v>
      </c>
      <c r="O72" s="1073"/>
      <c r="P72" s="644"/>
    </row>
    <row r="73" spans="1:17" ht="22.15" customHeight="1" x14ac:dyDescent="0.2">
      <c r="A73" s="1196"/>
      <c r="B73" s="684" t="s">
        <v>355</v>
      </c>
      <c r="C73" s="693">
        <v>13.2</v>
      </c>
      <c r="D73" s="693">
        <v>14.6</v>
      </c>
      <c r="E73" s="693">
        <v>26.299999999999997</v>
      </c>
      <c r="F73" s="693">
        <v>18.399999999999999</v>
      </c>
      <c r="G73" s="814">
        <v>19.8</v>
      </c>
      <c r="H73" s="693">
        <v>15.1</v>
      </c>
      <c r="I73" s="693">
        <v>16</v>
      </c>
      <c r="J73" s="693">
        <v>21.8</v>
      </c>
      <c r="K73" s="693">
        <v>11.6</v>
      </c>
      <c r="L73" s="693">
        <v>17.600000000000001</v>
      </c>
      <c r="M73" s="814">
        <v>16.299999999999997</v>
      </c>
      <c r="N73" s="699">
        <v>17</v>
      </c>
      <c r="O73" s="699"/>
      <c r="P73" s="644"/>
    </row>
    <row r="74" spans="1:17" s="506" customFormat="1" ht="22.15" hidden="1" customHeight="1" x14ac:dyDescent="0.2">
      <c r="A74" s="1196"/>
      <c r="B74" s="685" t="s">
        <v>356</v>
      </c>
      <c r="C74" s="1075"/>
      <c r="D74" s="698"/>
      <c r="E74" s="698"/>
      <c r="F74" s="698"/>
      <c r="G74" s="698"/>
      <c r="H74" s="698"/>
      <c r="I74" s="698"/>
      <c r="J74" s="698"/>
      <c r="K74" s="698"/>
      <c r="L74" s="698"/>
      <c r="M74" s="698"/>
      <c r="N74" s="1073"/>
      <c r="O74" s="1073"/>
      <c r="P74" s="644"/>
    </row>
    <row r="75" spans="1:17" ht="22.15" customHeight="1" x14ac:dyDescent="0.2">
      <c r="A75" s="1196"/>
      <c r="B75" s="190" t="s">
        <v>362</v>
      </c>
      <c r="C75" s="259">
        <v>10.8</v>
      </c>
      <c r="D75" s="259">
        <v>17.399999999999999</v>
      </c>
      <c r="E75" s="259">
        <v>27.2</v>
      </c>
      <c r="F75" s="259">
        <v>20</v>
      </c>
      <c r="G75" s="259">
        <v>20</v>
      </c>
      <c r="H75" s="259">
        <v>14.4</v>
      </c>
      <c r="I75" s="259">
        <v>16.399999999999999</v>
      </c>
      <c r="J75" s="259">
        <v>24.8</v>
      </c>
      <c r="K75" s="259">
        <v>10.4</v>
      </c>
      <c r="L75" s="259">
        <v>16</v>
      </c>
      <c r="M75" s="259">
        <v>19.600000000000001</v>
      </c>
      <c r="N75" s="815">
        <v>17.8</v>
      </c>
      <c r="O75" s="815"/>
      <c r="P75" s="260"/>
    </row>
    <row r="76" spans="1:17" ht="22.15" hidden="1" customHeight="1" x14ac:dyDescent="0.2">
      <c r="A76" s="1196"/>
      <c r="B76" s="695" t="s">
        <v>291</v>
      </c>
      <c r="C76" s="693">
        <v>10.4</v>
      </c>
      <c r="D76" s="693">
        <v>13.4</v>
      </c>
      <c r="E76" s="693">
        <v>14.6</v>
      </c>
      <c r="F76" s="693">
        <v>13.6</v>
      </c>
      <c r="G76" s="693">
        <v>20.2</v>
      </c>
      <c r="H76" s="693">
        <v>13.3</v>
      </c>
      <c r="I76" s="693">
        <v>9.6</v>
      </c>
      <c r="J76" s="693">
        <v>19</v>
      </c>
      <c r="K76" s="693">
        <v>6.4</v>
      </c>
      <c r="L76" s="693">
        <v>12.6</v>
      </c>
      <c r="M76" s="693">
        <v>22.2</v>
      </c>
      <c r="N76" s="699">
        <v>13.8</v>
      </c>
      <c r="O76" s="699"/>
      <c r="P76" s="644"/>
    </row>
    <row r="77" spans="1:17" ht="22.15" hidden="1" customHeight="1" x14ac:dyDescent="0.2">
      <c r="A77" s="1196"/>
      <c r="B77" s="664" t="s">
        <v>292</v>
      </c>
      <c r="C77" s="698">
        <v>8.6999999999999993</v>
      </c>
      <c r="D77" s="698">
        <v>15.8</v>
      </c>
      <c r="E77" s="698">
        <v>14.9</v>
      </c>
      <c r="F77" s="698">
        <v>13.8</v>
      </c>
      <c r="G77" s="698">
        <v>19.100000000000001</v>
      </c>
      <c r="H77" s="698">
        <v>13.8</v>
      </c>
      <c r="I77" s="698">
        <v>9.6</v>
      </c>
      <c r="J77" s="698">
        <v>16.2</v>
      </c>
      <c r="K77" s="698">
        <v>7</v>
      </c>
      <c r="L77" s="698">
        <v>12.9</v>
      </c>
      <c r="M77" s="698">
        <v>21.4</v>
      </c>
      <c r="N77" s="1073">
        <v>14</v>
      </c>
      <c r="O77" s="1073"/>
      <c r="P77" s="644"/>
    </row>
    <row r="78" spans="1:17" s="644" customFormat="1" ht="22.15" hidden="1" customHeight="1" x14ac:dyDescent="0.2">
      <c r="A78" s="1196"/>
      <c r="B78" s="695" t="s">
        <v>293</v>
      </c>
      <c r="C78" s="693">
        <v>7.2</v>
      </c>
      <c r="D78" s="693">
        <v>17.899999999999999</v>
      </c>
      <c r="E78" s="693">
        <v>14.2</v>
      </c>
      <c r="F78" s="693">
        <v>14.6</v>
      </c>
      <c r="G78" s="693">
        <v>20.6</v>
      </c>
      <c r="H78" s="693">
        <v>14.2</v>
      </c>
      <c r="I78" s="693">
        <v>12</v>
      </c>
      <c r="J78" s="693">
        <v>15.8</v>
      </c>
      <c r="K78" s="693">
        <v>8.1999999999999993</v>
      </c>
      <c r="L78" s="693">
        <v>12.4</v>
      </c>
      <c r="M78" s="693">
        <v>20.5</v>
      </c>
      <c r="N78" s="699">
        <v>14</v>
      </c>
      <c r="O78" s="699"/>
    </row>
    <row r="79" spans="1:17" s="644" customFormat="1" ht="22.15" hidden="1" customHeight="1" x14ac:dyDescent="0.2">
      <c r="A79" s="1196"/>
      <c r="B79" s="875" t="s">
        <v>294</v>
      </c>
      <c r="C79" s="933">
        <v>9.8000000000000007</v>
      </c>
      <c r="D79" s="259">
        <v>16.8</v>
      </c>
      <c r="E79" s="259">
        <v>14.6</v>
      </c>
      <c r="F79" s="259">
        <v>14.2</v>
      </c>
      <c r="G79" s="259">
        <v>21.2</v>
      </c>
      <c r="H79" s="259">
        <v>15.4</v>
      </c>
      <c r="I79" s="259">
        <v>11.8</v>
      </c>
      <c r="J79" s="259">
        <v>19.100000000000001</v>
      </c>
      <c r="K79" s="259">
        <v>8.4</v>
      </c>
      <c r="L79" s="259">
        <v>11.6</v>
      </c>
      <c r="M79" s="259">
        <v>18</v>
      </c>
      <c r="N79" s="815">
        <v>14</v>
      </c>
      <c r="O79" s="815"/>
      <c r="P79" s="260"/>
    </row>
    <row r="80" spans="1:17" s="644" customFormat="1" ht="22.15" hidden="1" customHeight="1" x14ac:dyDescent="0.2">
      <c r="A80" s="1196"/>
      <c r="B80" s="664" t="s">
        <v>269</v>
      </c>
      <c r="C80" s="1075">
        <v>9.4</v>
      </c>
      <c r="D80" s="1075">
        <v>15.8</v>
      </c>
      <c r="E80" s="1075">
        <v>14.6</v>
      </c>
      <c r="F80" s="1075">
        <v>14</v>
      </c>
      <c r="G80" s="1075">
        <v>20</v>
      </c>
      <c r="H80" s="1075">
        <v>14</v>
      </c>
      <c r="I80" s="1075">
        <v>10.6</v>
      </c>
      <c r="J80" s="1075">
        <v>16.600000000000001</v>
      </c>
      <c r="K80" s="1075">
        <v>7.6</v>
      </c>
      <c r="L80" s="1075">
        <v>12.5</v>
      </c>
      <c r="M80" s="1075">
        <v>20.6</v>
      </c>
      <c r="N80" s="1076">
        <v>14</v>
      </c>
      <c r="O80" s="1076"/>
    </row>
    <row r="81" spans="1:17" s="644" customFormat="1" ht="22.15" customHeight="1" x14ac:dyDescent="0.2">
      <c r="A81" s="1196"/>
      <c r="B81" s="695" t="s">
        <v>593</v>
      </c>
      <c r="C81" s="704">
        <v>9.1999999999999993</v>
      </c>
      <c r="D81" s="704">
        <v>15.6</v>
      </c>
      <c r="E81" s="704">
        <v>14.6</v>
      </c>
      <c r="F81" s="704">
        <v>13.8</v>
      </c>
      <c r="G81" s="704">
        <v>19.8</v>
      </c>
      <c r="H81" s="704">
        <v>13.8</v>
      </c>
      <c r="I81" s="704">
        <v>10.199999999999999</v>
      </c>
      <c r="J81" s="704">
        <v>16.399999999999999</v>
      </c>
      <c r="K81" s="704">
        <v>7.4</v>
      </c>
      <c r="L81" s="704">
        <v>12.6</v>
      </c>
      <c r="M81" s="704">
        <v>21.5</v>
      </c>
      <c r="N81" s="873">
        <v>14</v>
      </c>
      <c r="O81" s="873"/>
    </row>
    <row r="82" spans="1:17" s="644" customFormat="1" ht="21" customHeight="1" x14ac:dyDescent="0.2">
      <c r="A82" s="1196"/>
      <c r="B82" s="190" t="s">
        <v>596</v>
      </c>
      <c r="C82" s="843">
        <f>C75-C81</f>
        <v>1.6000000000000014</v>
      </c>
      <c r="D82" s="843">
        <f t="shared" ref="D82:N82" si="28">D75-D81</f>
        <v>1.7999999999999989</v>
      </c>
      <c r="E82" s="843">
        <f t="shared" si="28"/>
        <v>12.6</v>
      </c>
      <c r="F82" s="843">
        <f t="shared" si="28"/>
        <v>6.1999999999999993</v>
      </c>
      <c r="G82" s="843">
        <f t="shared" si="28"/>
        <v>0.19999999999999929</v>
      </c>
      <c r="H82" s="843">
        <f t="shared" si="28"/>
        <v>0.59999999999999964</v>
      </c>
      <c r="I82" s="843">
        <f t="shared" si="28"/>
        <v>6.1999999999999993</v>
      </c>
      <c r="J82" s="843">
        <f t="shared" si="28"/>
        <v>8.4000000000000021</v>
      </c>
      <c r="K82" s="843">
        <f t="shared" si="28"/>
        <v>3</v>
      </c>
      <c r="L82" s="843">
        <f t="shared" si="28"/>
        <v>3.4000000000000004</v>
      </c>
      <c r="M82" s="843">
        <f t="shared" si="28"/>
        <v>-1.8999999999999986</v>
      </c>
      <c r="N82" s="1018">
        <f t="shared" si="28"/>
        <v>3.8000000000000007</v>
      </c>
      <c r="O82" s="1018"/>
      <c r="P82" s="260"/>
    </row>
    <row r="83" spans="1:17" ht="22.15" customHeight="1" x14ac:dyDescent="0.2">
      <c r="A83" s="1196"/>
      <c r="B83" s="1141" t="s">
        <v>310</v>
      </c>
      <c r="C83" s="1142"/>
      <c r="D83" s="1142"/>
      <c r="E83" s="1142"/>
      <c r="F83" s="1142"/>
      <c r="G83" s="1142"/>
      <c r="H83" s="1142"/>
      <c r="I83" s="1142"/>
      <c r="J83" s="1142"/>
      <c r="K83" s="1142"/>
      <c r="L83" s="1142"/>
      <c r="M83" s="1142"/>
      <c r="N83" s="1143"/>
      <c r="O83" s="1143"/>
      <c r="P83" s="644"/>
    </row>
    <row r="84" spans="1:17" ht="22.15" customHeight="1" x14ac:dyDescent="0.2">
      <c r="A84" s="1196"/>
      <c r="B84" s="190" t="s">
        <v>353</v>
      </c>
      <c r="C84" s="810">
        <v>0.80794701986754969</v>
      </c>
      <c r="D84" s="810">
        <v>0.4539473684210526</v>
      </c>
      <c r="E84" s="810">
        <v>0.125</v>
      </c>
      <c r="F84" s="810">
        <v>0.31707317073170732</v>
      </c>
      <c r="G84" s="810">
        <v>0.41447368421052633</v>
      </c>
      <c r="H84" s="810">
        <v>0.45751633986928103</v>
      </c>
      <c r="I84" s="1144">
        <v>0.30534351145038169</v>
      </c>
      <c r="J84" s="810">
        <v>0.20304568527918782</v>
      </c>
      <c r="K84" s="810">
        <v>0.7558139534883721</v>
      </c>
      <c r="L84" s="810">
        <v>0.56595744680851068</v>
      </c>
      <c r="M84" s="810">
        <v>0.1828793774319066</v>
      </c>
      <c r="N84" s="811">
        <v>0.41827956989247311</v>
      </c>
      <c r="O84" s="811"/>
      <c r="P84" s="260"/>
    </row>
    <row r="85" spans="1:17" ht="22.15" customHeight="1" x14ac:dyDescent="0.2">
      <c r="A85" s="1196"/>
      <c r="B85" s="684" t="s">
        <v>354</v>
      </c>
      <c r="C85" s="690">
        <v>0.67460317460317454</v>
      </c>
      <c r="D85" s="690">
        <v>0.38953488372093026</v>
      </c>
      <c r="E85" s="690">
        <v>7.4999999999999997E-2</v>
      </c>
      <c r="F85" s="690">
        <v>0.26747720364741645</v>
      </c>
      <c r="G85" s="690">
        <v>0.32558139534883723</v>
      </c>
      <c r="H85" s="690">
        <v>0.5708333333333333</v>
      </c>
      <c r="I85" s="690">
        <v>0.47368421052631582</v>
      </c>
      <c r="J85" s="690">
        <v>0.28282828282828282</v>
      </c>
      <c r="K85" s="690">
        <v>0.70440251572327039</v>
      </c>
      <c r="L85" s="690">
        <v>0.42013888888888884</v>
      </c>
      <c r="M85" s="690">
        <v>0.30851063829787234</v>
      </c>
      <c r="N85" s="691">
        <v>0.37991967871485949</v>
      </c>
      <c r="O85" s="691"/>
      <c r="P85" s="644"/>
    </row>
    <row r="86" spans="1:17" ht="22.15" customHeight="1" x14ac:dyDescent="0.2">
      <c r="A86" s="1196"/>
      <c r="B86" s="190" t="s">
        <v>355</v>
      </c>
      <c r="C86" s="810">
        <v>0.63253012048192769</v>
      </c>
      <c r="D86" s="810">
        <v>0.51452282157676354</v>
      </c>
      <c r="E86" s="810">
        <v>0.16544117647058823</v>
      </c>
      <c r="F86" s="810">
        <v>0.35643564356435647</v>
      </c>
      <c r="G86" s="810">
        <v>0.3728813559322034</v>
      </c>
      <c r="H86" s="810">
        <v>0.5</v>
      </c>
      <c r="I86" s="810">
        <v>0.45695364238410596</v>
      </c>
      <c r="J86" s="810">
        <v>0.32158590308370044</v>
      </c>
      <c r="K86" s="810">
        <v>0.6681034482758621</v>
      </c>
      <c r="L86" s="810">
        <v>0.39067055393586003</v>
      </c>
      <c r="M86" s="810">
        <v>0.43807339449541283</v>
      </c>
      <c r="N86" s="811">
        <v>0.42258064516129035</v>
      </c>
      <c r="O86" s="811"/>
      <c r="P86" s="260"/>
    </row>
    <row r="87" spans="1:17" ht="22.15" hidden="1" customHeight="1" x14ac:dyDescent="0.2">
      <c r="A87" s="1196"/>
      <c r="B87" s="684" t="s">
        <v>356</v>
      </c>
      <c r="C87" s="690"/>
      <c r="D87" s="690"/>
      <c r="E87" s="690"/>
      <c r="F87" s="690"/>
      <c r="G87" s="690"/>
      <c r="H87" s="690"/>
      <c r="I87" s="690"/>
      <c r="J87" s="690"/>
      <c r="K87" s="690"/>
      <c r="L87" s="690"/>
      <c r="M87" s="690"/>
      <c r="N87" s="691"/>
      <c r="O87" s="691"/>
      <c r="P87" s="644"/>
    </row>
    <row r="88" spans="1:17" ht="22.15" customHeight="1" x14ac:dyDescent="0.2">
      <c r="A88" s="1196"/>
      <c r="B88" s="684" t="s">
        <v>362</v>
      </c>
      <c r="C88" s="690">
        <v>0.70428893905191869</v>
      </c>
      <c r="D88" s="690">
        <v>0.46017699115044247</v>
      </c>
      <c r="E88" s="690">
        <v>0.12335526315789475</v>
      </c>
      <c r="F88" s="690">
        <v>0.31661092530657747</v>
      </c>
      <c r="G88" s="690">
        <v>0.36995153473344106</v>
      </c>
      <c r="H88" s="690">
        <v>0.51826086956521744</v>
      </c>
      <c r="I88" s="690">
        <v>0.43017656500802565</v>
      </c>
      <c r="J88" s="690">
        <v>0.27170418006430869</v>
      </c>
      <c r="K88" s="690">
        <v>0.70515097690941386</v>
      </c>
      <c r="L88" s="690">
        <v>0.44803695150115475</v>
      </c>
      <c r="M88" s="690">
        <v>0.33115060804490176</v>
      </c>
      <c r="N88" s="691">
        <v>0.407248322147651</v>
      </c>
      <c r="O88" s="691"/>
      <c r="P88" s="260"/>
    </row>
    <row r="89" spans="1:17" ht="22.15" hidden="1" customHeight="1" x14ac:dyDescent="0.2">
      <c r="A89" s="1196"/>
      <c r="B89" s="695" t="s">
        <v>291</v>
      </c>
      <c r="C89" s="654">
        <v>0.81944444444444442</v>
      </c>
      <c r="D89" s="654">
        <v>0.5505050505050505</v>
      </c>
      <c r="E89" s="654">
        <v>0.51419558359621442</v>
      </c>
      <c r="F89" s="654">
        <v>0.56621004566210043</v>
      </c>
      <c r="G89" s="654">
        <v>0.38157894736842102</v>
      </c>
      <c r="H89" s="654">
        <v>0.54504504504504503</v>
      </c>
      <c r="I89" s="654">
        <v>0.75</v>
      </c>
      <c r="J89" s="654">
        <v>0.45490196078431372</v>
      </c>
      <c r="K89" s="654">
        <v>0.81151832460732987</v>
      </c>
      <c r="L89" s="654">
        <v>0.61398176291793316</v>
      </c>
      <c r="M89" s="654">
        <v>0.2445054945054945</v>
      </c>
      <c r="N89" s="655">
        <v>0.54784842646114318</v>
      </c>
      <c r="O89" s="655"/>
      <c r="P89" s="644"/>
    </row>
    <row r="90" spans="1:17" ht="22.15" hidden="1" customHeight="1" x14ac:dyDescent="0.2">
      <c r="A90" s="1196"/>
      <c r="B90" s="695" t="s">
        <v>292</v>
      </c>
      <c r="C90" s="654">
        <v>0.82478632478632474</v>
      </c>
      <c r="D90" s="654">
        <v>0.48979591836734693</v>
      </c>
      <c r="E90" s="654">
        <v>0.51602564102564097</v>
      </c>
      <c r="F90" s="654">
        <v>0.56690997566909973</v>
      </c>
      <c r="G90" s="654">
        <v>0.42038216560509556</v>
      </c>
      <c r="H90" s="654">
        <v>0.56502242152466364</v>
      </c>
      <c r="I90" s="654">
        <v>0.77737226277372262</v>
      </c>
      <c r="J90" s="654">
        <v>0.46387832699619769</v>
      </c>
      <c r="K90" s="654">
        <v>0.7931034482758621</v>
      </c>
      <c r="L90" s="654">
        <v>0.58247422680412375</v>
      </c>
      <c r="M90" s="654">
        <v>0.29916317991631802</v>
      </c>
      <c r="N90" s="655">
        <v>0.54576063666972763</v>
      </c>
      <c r="O90" s="655"/>
      <c r="P90" s="260"/>
    </row>
    <row r="91" spans="1:17" s="644" customFormat="1" ht="22.15" hidden="1" customHeight="1" x14ac:dyDescent="0.2">
      <c r="A91" s="1196"/>
      <c r="B91" s="695" t="s">
        <v>293</v>
      </c>
      <c r="C91" s="690">
        <v>0.78443113772455098</v>
      </c>
      <c r="D91" s="690">
        <v>0.44915254237288138</v>
      </c>
      <c r="E91" s="690">
        <v>0.53776435045317217</v>
      </c>
      <c r="F91" s="690">
        <v>0.51635514018691586</v>
      </c>
      <c r="G91" s="690">
        <v>0.41042345276872966</v>
      </c>
      <c r="H91" s="690">
        <v>0.5173913043478261</v>
      </c>
      <c r="I91" s="690">
        <v>0.69603524229074898</v>
      </c>
      <c r="J91" s="690">
        <v>0.4628975265017668</v>
      </c>
      <c r="K91" s="690">
        <v>0.77659574468085113</v>
      </c>
      <c r="L91" s="690">
        <v>0.57834757834757833</v>
      </c>
      <c r="M91" s="690">
        <v>0.37438423645320201</v>
      </c>
      <c r="N91" s="691">
        <v>0.52980342422320859</v>
      </c>
      <c r="O91" s="691"/>
    </row>
    <row r="92" spans="1:17" s="644" customFormat="1" ht="22.15" hidden="1" customHeight="1" x14ac:dyDescent="0.2">
      <c r="A92" s="1196"/>
      <c r="B92" s="695" t="s">
        <v>294</v>
      </c>
      <c r="C92" s="1133">
        <v>0.76470588235294112</v>
      </c>
      <c r="D92" s="654">
        <v>0.46907216494845355</v>
      </c>
      <c r="E92" s="654">
        <v>0.52100840336134457</v>
      </c>
      <c r="F92" s="654">
        <v>0.54601226993865037</v>
      </c>
      <c r="G92" s="654">
        <v>0.42292490118577075</v>
      </c>
      <c r="H92" s="654">
        <v>0.49065420560747663</v>
      </c>
      <c r="I92" s="654">
        <v>0.64055299539170507</v>
      </c>
      <c r="J92" s="654">
        <v>0.4375</v>
      </c>
      <c r="K92" s="654">
        <v>0.75</v>
      </c>
      <c r="L92" s="654">
        <v>0.59926470588235292</v>
      </c>
      <c r="M92" s="654">
        <v>0.43307086614173229</v>
      </c>
      <c r="N92" s="655">
        <v>0.53899082568807333</v>
      </c>
      <c r="O92" s="655"/>
      <c r="P92" s="260"/>
      <c r="Q92" s="260"/>
    </row>
    <row r="93" spans="1:17" s="644" customFormat="1" ht="22.15" hidden="1" customHeight="1" x14ac:dyDescent="0.2">
      <c r="A93" s="1196"/>
      <c r="B93" s="695" t="s">
        <v>269</v>
      </c>
      <c r="C93" s="1133">
        <v>0.80259740259740253</v>
      </c>
      <c r="D93" s="1133">
        <v>0.48786407766990292</v>
      </c>
      <c r="E93" s="1133">
        <v>0.52253756260434059</v>
      </c>
      <c r="F93" s="1133">
        <v>0.54897067997504678</v>
      </c>
      <c r="G93" s="1133">
        <v>0.40831918505942277</v>
      </c>
      <c r="H93" s="1133">
        <v>0.52980877390326209</v>
      </c>
      <c r="I93" s="1133">
        <v>0.72144288577154314</v>
      </c>
      <c r="J93" s="1133">
        <v>0.45649948822927328</v>
      </c>
      <c r="K93" s="1133">
        <v>0.78255033557046982</v>
      </c>
      <c r="L93" s="1133">
        <v>0.59253731343283578</v>
      </c>
      <c r="M93" s="1133">
        <v>0.33701657458563539</v>
      </c>
      <c r="N93" s="1145">
        <v>0.54069623899267549</v>
      </c>
      <c r="O93" s="1145"/>
    </row>
    <row r="94" spans="1:17" s="644" customFormat="1" ht="22.15" customHeight="1" x14ac:dyDescent="0.2">
      <c r="A94" s="1196"/>
      <c r="B94" s="875" t="s">
        <v>593</v>
      </c>
      <c r="C94" s="810">
        <v>0.81199351701782818</v>
      </c>
      <c r="D94" s="810">
        <v>0.49365079365079367</v>
      </c>
      <c r="E94" s="810">
        <v>0.5229166666666667</v>
      </c>
      <c r="F94" s="810">
        <v>0.54972592012529364</v>
      </c>
      <c r="G94" s="810">
        <v>0.40432432432432436</v>
      </c>
      <c r="H94" s="810">
        <v>0.54222222222222216</v>
      </c>
      <c r="I94" s="810">
        <v>0.74391805377720877</v>
      </c>
      <c r="J94" s="810">
        <v>0.4606741573033708</v>
      </c>
      <c r="K94" s="810">
        <v>0.79385171790235076</v>
      </c>
      <c r="L94" s="810">
        <v>0.59082397003745324</v>
      </c>
      <c r="M94" s="810">
        <v>0.30769230769230771</v>
      </c>
      <c r="N94" s="811">
        <v>0.54116413214472991</v>
      </c>
      <c r="O94" s="811"/>
      <c r="P94" s="260"/>
    </row>
    <row r="95" spans="1:17" s="644" customFormat="1" ht="21" customHeight="1" x14ac:dyDescent="0.2">
      <c r="A95" s="1196"/>
      <c r="B95" s="684" t="s">
        <v>597</v>
      </c>
      <c r="C95" s="603">
        <f>(C88-C94)*100</f>
        <v>-10.770457796590948</v>
      </c>
      <c r="D95" s="900">
        <f t="shared" ref="D95:N95" si="29">(D88-D94)*100</f>
        <v>-3.34738025003512</v>
      </c>
      <c r="E95" s="900">
        <f t="shared" si="29"/>
        <v>-39.956140350877192</v>
      </c>
      <c r="F95" s="900">
        <f t="shared" si="29"/>
        <v>-23.311499481871618</v>
      </c>
      <c r="G95" s="900">
        <f t="shared" si="29"/>
        <v>-3.4372789590883301</v>
      </c>
      <c r="H95" s="900">
        <f t="shared" si="29"/>
        <v>-2.396135265700472</v>
      </c>
      <c r="I95" s="900">
        <f t="shared" si="29"/>
        <v>-31.374148876918312</v>
      </c>
      <c r="J95" s="900">
        <f t="shared" si="29"/>
        <v>-18.89699772390621</v>
      </c>
      <c r="K95" s="900">
        <f t="shared" si="29"/>
        <v>-8.8700740992936904</v>
      </c>
      <c r="L95" s="900">
        <f t="shared" si="29"/>
        <v>-14.278701853629849</v>
      </c>
      <c r="M95" s="900">
        <f t="shared" si="29"/>
        <v>2.3458300352594055</v>
      </c>
      <c r="N95" s="901">
        <f t="shared" si="29"/>
        <v>-13.391580999707891</v>
      </c>
      <c r="O95" s="901"/>
      <c r="P95" s="260"/>
      <c r="Q95" s="260"/>
    </row>
    <row r="96" spans="1:17" x14ac:dyDescent="0.2">
      <c r="A96" s="179" t="s">
        <v>84</v>
      </c>
      <c r="B96" s="343"/>
      <c r="C96" s="343"/>
      <c r="D96" s="181"/>
      <c r="E96" s="181"/>
      <c r="F96" s="181"/>
      <c r="G96" s="181"/>
      <c r="H96" s="398"/>
      <c r="I96" s="398"/>
      <c r="J96" s="398"/>
      <c r="K96" s="398"/>
      <c r="L96" s="398"/>
      <c r="M96" s="447"/>
      <c r="N96" s="447"/>
      <c r="O96" s="447"/>
      <c r="P96" s="226"/>
    </row>
    <row r="97" spans="1:16" s="644" customFormat="1" x14ac:dyDescent="0.2">
      <c r="A97" s="495"/>
      <c r="B97" s="914"/>
      <c r="C97" s="914"/>
      <c r="D97" s="35"/>
      <c r="E97" s="35"/>
      <c r="F97" s="35"/>
      <c r="G97" s="35"/>
      <c r="H97" s="547"/>
      <c r="I97" s="547"/>
      <c r="J97" s="547"/>
      <c r="K97" s="547"/>
      <c r="L97" s="547"/>
      <c r="M97" s="915"/>
      <c r="N97" s="915"/>
      <c r="O97" s="651"/>
      <c r="P97" s="651"/>
    </row>
    <row r="98" spans="1:16" s="644" customFormat="1" x14ac:dyDescent="0.2">
      <c r="A98" s="916" t="s">
        <v>56</v>
      </c>
      <c r="B98" s="702"/>
      <c r="C98" s="702"/>
      <c r="D98" s="702"/>
      <c r="E98" s="702"/>
      <c r="F98" s="702"/>
      <c r="G98" s="702"/>
      <c r="H98" s="702"/>
      <c r="I98" s="702"/>
      <c r="J98" s="702"/>
      <c r="K98" s="702"/>
      <c r="L98" s="702"/>
      <c r="M98" s="702"/>
      <c r="N98" s="702"/>
      <c r="O98" s="651"/>
      <c r="P98" s="651"/>
    </row>
    <row r="99" spans="1:16" x14ac:dyDescent="0.2">
      <c r="A99" s="1231" t="s">
        <v>128</v>
      </c>
      <c r="B99" s="1231"/>
      <c r="C99" s="1231"/>
      <c r="D99" s="1231"/>
      <c r="E99" s="1231"/>
      <c r="F99" s="1231"/>
      <c r="G99" s="1231"/>
      <c r="H99" s="1231"/>
      <c r="I99" s="1231"/>
      <c r="J99" s="1231"/>
      <c r="K99" s="1231"/>
      <c r="L99" s="1231"/>
      <c r="M99" s="1231"/>
      <c r="N99" s="1231"/>
      <c r="O99" s="226"/>
      <c r="P99" s="226"/>
    </row>
    <row r="100" spans="1:16" s="644" customFormat="1" x14ac:dyDescent="0.2">
      <c r="A100" s="290" t="s">
        <v>417</v>
      </c>
      <c r="B100" s="999"/>
      <c r="C100" s="999"/>
      <c r="D100" s="999"/>
      <c r="E100" s="999"/>
      <c r="F100" s="999"/>
      <c r="G100" s="999"/>
      <c r="H100" s="999"/>
      <c r="I100" s="999"/>
      <c r="J100" s="999"/>
      <c r="K100" s="999"/>
      <c r="L100" s="999"/>
      <c r="M100" s="999"/>
      <c r="N100" s="999"/>
      <c r="O100" s="651"/>
      <c r="P100" s="651"/>
    </row>
    <row r="101" spans="1:16" ht="23.25" customHeight="1" x14ac:dyDescent="0.2">
      <c r="A101" s="1231" t="s">
        <v>231</v>
      </c>
      <c r="B101" s="1231"/>
      <c r="C101" s="1231"/>
      <c r="D101" s="1231"/>
      <c r="E101" s="1231"/>
      <c r="F101" s="1231"/>
      <c r="G101" s="1231"/>
      <c r="H101" s="1231"/>
      <c r="I101" s="1231"/>
      <c r="J101" s="1231"/>
      <c r="K101" s="1231"/>
      <c r="L101" s="1231"/>
      <c r="M101" s="1231"/>
      <c r="N101" s="1231"/>
    </row>
    <row r="102" spans="1:16" x14ac:dyDescent="0.2">
      <c r="A102" s="1238" t="s">
        <v>238</v>
      </c>
      <c r="B102" s="1238"/>
      <c r="C102" s="1238"/>
      <c r="D102" s="1238"/>
      <c r="E102" s="1238"/>
      <c r="F102" s="1238"/>
      <c r="G102" s="1238"/>
      <c r="H102" s="1238"/>
      <c r="I102" s="1238"/>
      <c r="J102" s="1238"/>
      <c r="K102" s="1238"/>
      <c r="L102" s="1238"/>
      <c r="M102" s="1238"/>
      <c r="N102" s="1238"/>
    </row>
    <row r="103" spans="1:16" x14ac:dyDescent="0.2">
      <c r="A103" s="1238" t="s">
        <v>239</v>
      </c>
      <c r="B103" s="1238"/>
      <c r="C103" s="1238"/>
      <c r="D103" s="1238"/>
      <c r="E103" s="1238"/>
      <c r="F103" s="1238"/>
      <c r="G103" s="1238"/>
      <c r="H103" s="1238"/>
      <c r="I103" s="1238"/>
      <c r="J103" s="1238"/>
      <c r="K103" s="1238"/>
      <c r="L103" s="1238"/>
      <c r="M103" s="1238"/>
      <c r="N103" s="1238"/>
    </row>
    <row r="104" spans="1:16" ht="12.75" customHeight="1" x14ac:dyDescent="0.2">
      <c r="A104" s="1231" t="s">
        <v>418</v>
      </c>
      <c r="B104" s="1231"/>
      <c r="C104" s="1231"/>
      <c r="D104" s="1231"/>
      <c r="E104" s="1231"/>
      <c r="F104" s="1231"/>
      <c r="G104" s="1231"/>
      <c r="H104" s="1231"/>
      <c r="I104" s="1231"/>
      <c r="J104" s="1231"/>
      <c r="K104" s="1231"/>
      <c r="L104" s="1231"/>
      <c r="M104" s="1231"/>
      <c r="N104" s="1231"/>
    </row>
    <row r="105" spans="1:16" ht="40.5" customHeight="1" x14ac:dyDescent="0.2">
      <c r="A105" s="1231" t="s">
        <v>246</v>
      </c>
      <c r="B105" s="1231"/>
      <c r="C105" s="1231"/>
      <c r="D105" s="1231"/>
      <c r="E105" s="1231"/>
      <c r="F105" s="1231"/>
      <c r="G105" s="1231"/>
      <c r="H105" s="1231"/>
      <c r="I105" s="1231"/>
      <c r="J105" s="1231"/>
      <c r="K105" s="1231"/>
      <c r="L105" s="1231"/>
      <c r="M105" s="1231"/>
      <c r="N105" s="1231"/>
    </row>
    <row r="106" spans="1:16" x14ac:dyDescent="0.2">
      <c r="A106" s="1237"/>
      <c r="B106" s="1237"/>
      <c r="C106" s="1237"/>
      <c r="D106" s="1237"/>
      <c r="E106" s="1237"/>
      <c r="F106" s="1237"/>
      <c r="G106" s="1237"/>
      <c r="H106" s="1237"/>
      <c r="I106" s="383"/>
      <c r="J106" s="383"/>
      <c r="K106" s="383"/>
      <c r="L106" s="383"/>
      <c r="M106" s="383"/>
      <c r="N106" s="383"/>
    </row>
    <row r="107" spans="1:16" ht="15" x14ac:dyDescent="0.25">
      <c r="A107" s="856" t="s">
        <v>594</v>
      </c>
    </row>
    <row r="134" spans="2:14" ht="72" x14ac:dyDescent="0.2">
      <c r="C134" s="264" t="s">
        <v>25</v>
      </c>
      <c r="D134" s="264" t="s">
        <v>26</v>
      </c>
      <c r="E134" s="264" t="s">
        <v>27</v>
      </c>
      <c r="F134" s="264" t="s">
        <v>275</v>
      </c>
      <c r="G134" s="264" t="s">
        <v>28</v>
      </c>
      <c r="H134" s="264" t="s">
        <v>29</v>
      </c>
      <c r="I134" s="264" t="s">
        <v>30</v>
      </c>
      <c r="J134" s="264" t="s">
        <v>31</v>
      </c>
      <c r="K134" s="264" t="s">
        <v>32</v>
      </c>
      <c r="L134" s="264" t="s">
        <v>33</v>
      </c>
      <c r="M134" s="264" t="s">
        <v>34</v>
      </c>
      <c r="N134" s="264" t="s">
        <v>75</v>
      </c>
    </row>
    <row r="135" spans="2:14" x14ac:dyDescent="0.2">
      <c r="B135" s="445"/>
      <c r="C135" s="978"/>
      <c r="D135" s="978"/>
    </row>
    <row r="136" spans="2:14" x14ac:dyDescent="0.2">
      <c r="B136" s="445"/>
      <c r="C136" s="978" t="s">
        <v>311</v>
      </c>
      <c r="D136" s="978" t="s">
        <v>312</v>
      </c>
    </row>
    <row r="137" spans="2:14" x14ac:dyDescent="0.2">
      <c r="B137" s="445"/>
      <c r="C137" s="978">
        <v>15</v>
      </c>
      <c r="D137" s="978">
        <v>0</v>
      </c>
    </row>
    <row r="138" spans="2:14" x14ac:dyDescent="0.2">
      <c r="B138" s="445"/>
      <c r="C138" s="978">
        <v>15</v>
      </c>
      <c r="D138" s="978">
        <v>1</v>
      </c>
    </row>
  </sheetData>
  <mergeCells count="13">
    <mergeCell ref="A5:A16"/>
    <mergeCell ref="A18:A29"/>
    <mergeCell ref="A31:A42"/>
    <mergeCell ref="A44:A55"/>
    <mergeCell ref="A57:A68"/>
    <mergeCell ref="A70:A95"/>
    <mergeCell ref="A106:H106"/>
    <mergeCell ref="A105:N105"/>
    <mergeCell ref="A99:N99"/>
    <mergeCell ref="A104:N104"/>
    <mergeCell ref="A101:N101"/>
    <mergeCell ref="A102:N102"/>
    <mergeCell ref="A103:N103"/>
  </mergeCells>
  <hyperlinks>
    <hyperlink ref="A1" location="Contents!A1" tooltip="Contents Page" display="Return to Contents Page"/>
    <hyperlink ref="P1" location="'4.2'!B70" display="(Go to Processing Times)"/>
    <hyperlink ref="P2" location="'4.2'!A107" display="(Go to Chart)"/>
  </hyperlinks>
  <pageMargins left="0.39370078740157483" right="0.27559055118110237" top="0.31496062992125984" bottom="0.31496062992125984" header="0.31496062992125984" footer="0.31496062992125984"/>
  <pageSetup paperSize="9" scale="69" fitToHeight="2" orientation="portrait" r:id="rId1"/>
  <rowBreaks count="1" manualBreakCount="1">
    <brk id="69"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138"/>
  <sheetViews>
    <sheetView showGridLines="0" zoomScaleNormal="100" zoomScaleSheetLayoutView="40" workbookViewId="0">
      <pane ySplit="4" topLeftCell="A5" activePane="bottomLeft" state="frozen"/>
      <selection pane="bottomLeft" activeCell="A2" sqref="A2"/>
    </sheetView>
  </sheetViews>
  <sheetFormatPr defaultColWidth="9.28515625" defaultRowHeight="12.75" x14ac:dyDescent="0.2"/>
  <cols>
    <col min="1" max="1" width="6.7109375" style="182" customWidth="1"/>
    <col min="2" max="2" width="42.5703125" style="183" customWidth="1"/>
    <col min="3" max="3" width="7.7109375" style="201" customWidth="1"/>
    <col min="4" max="4" width="8.5703125" style="201" customWidth="1"/>
    <col min="5" max="5" width="8.7109375" style="201" customWidth="1"/>
    <col min="6" max="6" width="8.5703125" style="201" customWidth="1"/>
    <col min="7" max="7" width="8.28515625" style="201" customWidth="1"/>
    <col min="8" max="8" width="7.5703125" style="201" customWidth="1"/>
    <col min="9" max="9" width="7.28515625" style="201" customWidth="1"/>
    <col min="10" max="10" width="8.42578125" style="201" customWidth="1"/>
    <col min="11" max="11" width="8.28515625" style="201" customWidth="1"/>
    <col min="12" max="12" width="0.28515625" style="182" customWidth="1"/>
    <col min="13" max="16384" width="9.28515625" style="182"/>
  </cols>
  <sheetData>
    <row r="1" spans="1:17" ht="16.5" customHeight="1" x14ac:dyDescent="0.2">
      <c r="A1" s="124" t="s">
        <v>85</v>
      </c>
    </row>
    <row r="2" spans="1:17" ht="17.25" x14ac:dyDescent="0.25">
      <c r="A2" s="858" t="s">
        <v>419</v>
      </c>
    </row>
    <row r="3" spans="1:17" ht="15.75" x14ac:dyDescent="0.25">
      <c r="A3" s="809"/>
    </row>
    <row r="4" spans="1:17" s="187" customFormat="1" ht="85.9" customHeight="1" x14ac:dyDescent="0.2">
      <c r="A4" s="219"/>
      <c r="B4" s="219"/>
      <c r="C4" s="224" t="s">
        <v>13</v>
      </c>
      <c r="D4" s="224" t="s">
        <v>14</v>
      </c>
      <c r="E4" s="224" t="s">
        <v>44</v>
      </c>
      <c r="F4" s="224" t="s">
        <v>16</v>
      </c>
      <c r="G4" s="224" t="s">
        <v>45</v>
      </c>
      <c r="H4" s="224" t="s">
        <v>17</v>
      </c>
      <c r="I4" s="224" t="s">
        <v>76</v>
      </c>
      <c r="J4" s="224" t="s">
        <v>297</v>
      </c>
      <c r="K4" s="224" t="s">
        <v>43</v>
      </c>
      <c r="L4" s="213"/>
    </row>
    <row r="5" spans="1:17" ht="21" customHeight="1" x14ac:dyDescent="0.2">
      <c r="A5" s="1192" t="s">
        <v>124</v>
      </c>
      <c r="B5" s="684" t="s">
        <v>353</v>
      </c>
      <c r="C5" s="686">
        <v>37</v>
      </c>
      <c r="D5" s="686">
        <v>83</v>
      </c>
      <c r="E5" s="686">
        <v>142</v>
      </c>
      <c r="F5" s="686">
        <v>29</v>
      </c>
      <c r="G5" s="686">
        <v>65</v>
      </c>
      <c r="H5" s="666">
        <v>1583</v>
      </c>
      <c r="I5" s="666">
        <v>85</v>
      </c>
      <c r="J5" s="666">
        <v>287</v>
      </c>
      <c r="K5" s="653">
        <f t="shared" ref="K5:K14" si="0">SUM(C5:J5)</f>
        <v>2311</v>
      </c>
      <c r="L5" s="707"/>
      <c r="M5" s="644"/>
      <c r="N5" s="644"/>
      <c r="O5" s="644"/>
      <c r="Q5" s="368"/>
    </row>
    <row r="6" spans="1:17" ht="21" customHeight="1" x14ac:dyDescent="0.2">
      <c r="A6" s="1196"/>
      <c r="B6" s="685" t="s">
        <v>354</v>
      </c>
      <c r="C6" s="688">
        <v>48</v>
      </c>
      <c r="D6" s="688">
        <v>126</v>
      </c>
      <c r="E6" s="688">
        <v>190</v>
      </c>
      <c r="F6" s="688">
        <v>38</v>
      </c>
      <c r="G6" s="688">
        <v>111</v>
      </c>
      <c r="H6" s="671">
        <v>2216</v>
      </c>
      <c r="I6" s="671">
        <v>160</v>
      </c>
      <c r="J6" s="671">
        <v>383</v>
      </c>
      <c r="K6" s="656">
        <f t="shared" si="0"/>
        <v>3272</v>
      </c>
      <c r="L6" s="644"/>
      <c r="M6" s="644"/>
      <c r="N6" s="644"/>
      <c r="O6" s="644"/>
      <c r="Q6" s="368"/>
    </row>
    <row r="7" spans="1:17" ht="21" customHeight="1" x14ac:dyDescent="0.2">
      <c r="A7" s="1196"/>
      <c r="B7" s="684" t="s">
        <v>355</v>
      </c>
      <c r="C7" s="686">
        <v>50</v>
      </c>
      <c r="D7" s="686">
        <v>151</v>
      </c>
      <c r="E7" s="686">
        <v>234</v>
      </c>
      <c r="F7" s="686">
        <v>43</v>
      </c>
      <c r="G7" s="686">
        <v>105</v>
      </c>
      <c r="H7" s="686">
        <v>2427</v>
      </c>
      <c r="I7" s="686">
        <v>176</v>
      </c>
      <c r="J7" s="686">
        <v>416</v>
      </c>
      <c r="K7" s="653">
        <f t="shared" si="0"/>
        <v>3602</v>
      </c>
      <c r="L7" s="707"/>
      <c r="M7" s="644"/>
      <c r="N7" s="644"/>
      <c r="O7" s="644"/>
      <c r="Q7" s="368"/>
    </row>
    <row r="8" spans="1:17" ht="21" hidden="1" customHeight="1" x14ac:dyDescent="0.2">
      <c r="A8" s="1196"/>
      <c r="B8" s="685" t="s">
        <v>356</v>
      </c>
      <c r="C8" s="703"/>
      <c r="D8" s="688"/>
      <c r="E8" s="688"/>
      <c r="F8" s="688"/>
      <c r="G8" s="688"/>
      <c r="H8" s="671"/>
      <c r="I8" s="671"/>
      <c r="J8" s="671"/>
      <c r="K8" s="656">
        <f t="shared" si="0"/>
        <v>0</v>
      </c>
      <c r="L8" s="644"/>
      <c r="M8" s="644"/>
      <c r="N8" s="644"/>
      <c r="O8" s="644"/>
      <c r="Q8" s="368"/>
    </row>
    <row r="9" spans="1:17" ht="21" customHeight="1" x14ac:dyDescent="0.2">
      <c r="A9" s="1196"/>
      <c r="B9" s="685" t="s">
        <v>362</v>
      </c>
      <c r="C9" s="688">
        <f t="shared" ref="C9:J9" si="1">SUM(C5:C8)</f>
        <v>135</v>
      </c>
      <c r="D9" s="688">
        <f t="shared" si="1"/>
        <v>360</v>
      </c>
      <c r="E9" s="688">
        <f t="shared" si="1"/>
        <v>566</v>
      </c>
      <c r="F9" s="688">
        <f t="shared" si="1"/>
        <v>110</v>
      </c>
      <c r="G9" s="688">
        <f t="shared" si="1"/>
        <v>281</v>
      </c>
      <c r="H9" s="671">
        <f t="shared" si="1"/>
        <v>6226</v>
      </c>
      <c r="I9" s="671">
        <f t="shared" si="1"/>
        <v>421</v>
      </c>
      <c r="J9" s="671">
        <f t="shared" si="1"/>
        <v>1086</v>
      </c>
      <c r="K9" s="656">
        <f t="shared" si="0"/>
        <v>9185</v>
      </c>
      <c r="L9" s="644"/>
      <c r="M9" s="644"/>
      <c r="N9" s="644"/>
      <c r="O9" s="644"/>
      <c r="Q9" s="368"/>
    </row>
    <row r="10" spans="1:17" ht="21" hidden="1" customHeight="1" x14ac:dyDescent="0.2">
      <c r="A10" s="1196"/>
      <c r="B10" s="664" t="s">
        <v>291</v>
      </c>
      <c r="C10" s="688">
        <v>53</v>
      </c>
      <c r="D10" s="688">
        <v>128</v>
      </c>
      <c r="E10" s="688">
        <v>242</v>
      </c>
      <c r="F10" s="688">
        <v>48</v>
      </c>
      <c r="G10" s="688">
        <v>118</v>
      </c>
      <c r="H10" s="671">
        <v>2133</v>
      </c>
      <c r="I10" s="671">
        <v>197</v>
      </c>
      <c r="J10" s="671">
        <v>480</v>
      </c>
      <c r="K10" s="656">
        <f t="shared" si="0"/>
        <v>3399</v>
      </c>
      <c r="L10" s="644"/>
      <c r="M10" s="644"/>
      <c r="N10" s="644"/>
      <c r="O10" s="644"/>
      <c r="Q10" s="368"/>
    </row>
    <row r="11" spans="1:17" s="506" customFormat="1" ht="21" hidden="1" customHeight="1" x14ac:dyDescent="0.2">
      <c r="A11" s="1196"/>
      <c r="B11" s="664" t="s">
        <v>292</v>
      </c>
      <c r="C11" s="688">
        <v>42</v>
      </c>
      <c r="D11" s="688">
        <v>112</v>
      </c>
      <c r="E11" s="688">
        <v>191</v>
      </c>
      <c r="F11" s="688">
        <v>35</v>
      </c>
      <c r="G11" s="688">
        <v>79</v>
      </c>
      <c r="H11" s="671">
        <v>1812</v>
      </c>
      <c r="I11" s="671">
        <v>191</v>
      </c>
      <c r="J11" s="671">
        <v>470</v>
      </c>
      <c r="K11" s="656">
        <f t="shared" si="0"/>
        <v>2932</v>
      </c>
      <c r="L11" s="644"/>
      <c r="M11" s="644"/>
      <c r="N11" s="644"/>
      <c r="O11" s="644"/>
      <c r="Q11" s="580"/>
    </row>
    <row r="12" spans="1:17" s="644" customFormat="1" ht="21" customHeight="1" x14ac:dyDescent="0.2">
      <c r="A12" s="1196"/>
      <c r="B12" s="695" t="s">
        <v>293</v>
      </c>
      <c r="C12" s="686">
        <v>35</v>
      </c>
      <c r="D12" s="686">
        <v>121</v>
      </c>
      <c r="E12" s="686">
        <v>219</v>
      </c>
      <c r="F12" s="686">
        <v>29</v>
      </c>
      <c r="G12" s="686">
        <v>104</v>
      </c>
      <c r="H12" s="686">
        <v>1845</v>
      </c>
      <c r="I12" s="686">
        <v>173</v>
      </c>
      <c r="J12" s="686">
        <v>468</v>
      </c>
      <c r="K12" s="653">
        <f t="shared" si="0"/>
        <v>2994</v>
      </c>
      <c r="L12" s="707"/>
      <c r="Q12" s="685"/>
    </row>
    <row r="13" spans="1:17" s="644" customFormat="1" ht="21" hidden="1" customHeight="1" x14ac:dyDescent="0.2">
      <c r="A13" s="1196"/>
      <c r="B13" s="695" t="s">
        <v>294</v>
      </c>
      <c r="C13" s="971">
        <v>37</v>
      </c>
      <c r="D13" s="686">
        <v>101</v>
      </c>
      <c r="E13" s="686">
        <v>211</v>
      </c>
      <c r="F13" s="686">
        <v>36</v>
      </c>
      <c r="G13" s="686">
        <v>82</v>
      </c>
      <c r="H13" s="666">
        <v>1828</v>
      </c>
      <c r="I13" s="666">
        <v>170</v>
      </c>
      <c r="J13" s="666">
        <v>417</v>
      </c>
      <c r="K13" s="653">
        <f t="shared" si="0"/>
        <v>2882</v>
      </c>
      <c r="Q13" s="685"/>
    </row>
    <row r="14" spans="1:17" s="644" customFormat="1" ht="21" hidden="1" customHeight="1" x14ac:dyDescent="0.2">
      <c r="A14" s="1196"/>
      <c r="B14" s="664" t="s">
        <v>269</v>
      </c>
      <c r="C14" s="688">
        <f>SUM(C10:C13)</f>
        <v>167</v>
      </c>
      <c r="D14" s="688">
        <f t="shared" ref="D14:J14" si="2">SUM(D10:D13)</f>
        <v>462</v>
      </c>
      <c r="E14" s="688">
        <f t="shared" si="2"/>
        <v>863</v>
      </c>
      <c r="F14" s="688">
        <f t="shared" si="2"/>
        <v>148</v>
      </c>
      <c r="G14" s="688">
        <f t="shared" si="2"/>
        <v>383</v>
      </c>
      <c r="H14" s="671">
        <f t="shared" si="2"/>
        <v>7618</v>
      </c>
      <c r="I14" s="671">
        <f t="shared" si="2"/>
        <v>731</v>
      </c>
      <c r="J14" s="671">
        <f t="shared" si="2"/>
        <v>1835</v>
      </c>
      <c r="K14" s="656">
        <f t="shared" si="0"/>
        <v>12207</v>
      </c>
      <c r="Q14" s="685"/>
    </row>
    <row r="15" spans="1:17" ht="21" customHeight="1" x14ac:dyDescent="0.2">
      <c r="A15" s="1196"/>
      <c r="B15" s="685" t="s">
        <v>582</v>
      </c>
      <c r="C15" s="688">
        <f>C7-C12</f>
        <v>15</v>
      </c>
      <c r="D15" s="688">
        <f t="shared" ref="D15:K15" si="3">D7-D12</f>
        <v>30</v>
      </c>
      <c r="E15" s="688">
        <f t="shared" si="3"/>
        <v>15</v>
      </c>
      <c r="F15" s="688">
        <f t="shared" si="3"/>
        <v>14</v>
      </c>
      <c r="G15" s="688">
        <f t="shared" si="3"/>
        <v>1</v>
      </c>
      <c r="H15" s="671">
        <f t="shared" si="3"/>
        <v>582</v>
      </c>
      <c r="I15" s="671">
        <f t="shared" si="3"/>
        <v>3</v>
      </c>
      <c r="J15" s="671">
        <f t="shared" si="3"/>
        <v>-52</v>
      </c>
      <c r="K15" s="656">
        <f t="shared" si="3"/>
        <v>608</v>
      </c>
      <c r="L15" s="688"/>
      <c r="M15" s="689"/>
      <c r="N15" s="644"/>
      <c r="O15" s="644"/>
      <c r="Q15" s="368"/>
    </row>
    <row r="16" spans="1:17" s="644" customFormat="1" ht="21" customHeight="1" x14ac:dyDescent="0.2">
      <c r="A16" s="1196"/>
      <c r="B16" s="684" t="s">
        <v>584</v>
      </c>
      <c r="C16" s="686">
        <f>C7-C6</f>
        <v>2</v>
      </c>
      <c r="D16" s="686">
        <f t="shared" ref="D16:K16" si="4">D7-D6</f>
        <v>25</v>
      </c>
      <c r="E16" s="686">
        <f t="shared" si="4"/>
        <v>44</v>
      </c>
      <c r="F16" s="686">
        <f t="shared" si="4"/>
        <v>5</v>
      </c>
      <c r="G16" s="686">
        <f t="shared" si="4"/>
        <v>-6</v>
      </c>
      <c r="H16" s="686">
        <f t="shared" si="4"/>
        <v>211</v>
      </c>
      <c r="I16" s="686">
        <f t="shared" si="4"/>
        <v>16</v>
      </c>
      <c r="J16" s="686">
        <f t="shared" si="4"/>
        <v>33</v>
      </c>
      <c r="K16" s="653">
        <f t="shared" si="4"/>
        <v>330</v>
      </c>
      <c r="L16" s="686"/>
      <c r="M16" s="1077"/>
      <c r="N16" s="260"/>
      <c r="Q16" s="685"/>
    </row>
    <row r="17" spans="1:17" ht="21" customHeight="1" x14ac:dyDescent="0.2">
      <c r="A17" s="191"/>
      <c r="B17" s="742"/>
      <c r="C17" s="531"/>
      <c r="D17" s="531"/>
      <c r="E17" s="531"/>
      <c r="F17" s="531"/>
      <c r="G17" s="531"/>
      <c r="H17" s="531"/>
      <c r="I17" s="531"/>
      <c r="J17" s="531"/>
      <c r="K17" s="339"/>
      <c r="L17" s="644"/>
      <c r="M17" s="644"/>
      <c r="N17" s="644"/>
      <c r="Q17" s="368"/>
    </row>
    <row r="18" spans="1:17" ht="21" customHeight="1" x14ac:dyDescent="0.2">
      <c r="A18" s="1196" t="s">
        <v>125</v>
      </c>
      <c r="B18" s="684" t="s">
        <v>353</v>
      </c>
      <c r="C18" s="686">
        <v>29</v>
      </c>
      <c r="D18" s="686">
        <v>79</v>
      </c>
      <c r="E18" s="686">
        <v>120</v>
      </c>
      <c r="F18" s="686">
        <v>24</v>
      </c>
      <c r="G18" s="686">
        <v>45</v>
      </c>
      <c r="H18" s="666">
        <v>1177</v>
      </c>
      <c r="I18" s="666">
        <v>94</v>
      </c>
      <c r="J18" s="666">
        <v>243</v>
      </c>
      <c r="K18" s="653">
        <f t="shared" ref="K18:K27" si="5">SUM(C18:J18)</f>
        <v>1811</v>
      </c>
      <c r="L18" s="707"/>
      <c r="M18" s="644"/>
      <c r="N18" s="644"/>
      <c r="Q18" s="368"/>
    </row>
    <row r="19" spans="1:17" ht="21" customHeight="1" x14ac:dyDescent="0.2">
      <c r="A19" s="1196"/>
      <c r="B19" s="685" t="s">
        <v>354</v>
      </c>
      <c r="C19" s="688">
        <v>44</v>
      </c>
      <c r="D19" s="688">
        <v>90</v>
      </c>
      <c r="E19" s="688">
        <v>149</v>
      </c>
      <c r="F19" s="688">
        <v>28</v>
      </c>
      <c r="G19" s="688">
        <v>62</v>
      </c>
      <c r="H19" s="671">
        <v>1615</v>
      </c>
      <c r="I19" s="671">
        <v>109</v>
      </c>
      <c r="J19" s="671">
        <v>324</v>
      </c>
      <c r="K19" s="656">
        <f t="shared" si="5"/>
        <v>2421</v>
      </c>
      <c r="L19" s="644"/>
      <c r="M19" s="644"/>
      <c r="N19" s="644"/>
      <c r="Q19" s="211"/>
    </row>
    <row r="20" spans="1:17" ht="21" customHeight="1" x14ac:dyDescent="0.2">
      <c r="A20" s="1196"/>
      <c r="B20" s="684" t="s">
        <v>355</v>
      </c>
      <c r="C20" s="686">
        <v>40</v>
      </c>
      <c r="D20" s="686">
        <v>115</v>
      </c>
      <c r="E20" s="686">
        <v>190</v>
      </c>
      <c r="F20" s="686">
        <v>36</v>
      </c>
      <c r="G20" s="686">
        <v>97</v>
      </c>
      <c r="H20" s="686">
        <v>2019</v>
      </c>
      <c r="I20" s="686">
        <v>118</v>
      </c>
      <c r="J20" s="686">
        <v>377</v>
      </c>
      <c r="K20" s="653">
        <f t="shared" si="5"/>
        <v>2992</v>
      </c>
      <c r="L20" s="707"/>
      <c r="M20" s="644"/>
      <c r="N20" s="644"/>
    </row>
    <row r="21" spans="1:17" ht="21" hidden="1" customHeight="1" x14ac:dyDescent="0.2">
      <c r="A21" s="1196"/>
      <c r="B21" s="685" t="s">
        <v>356</v>
      </c>
      <c r="C21" s="703"/>
      <c r="D21" s="688"/>
      <c r="E21" s="688"/>
      <c r="F21" s="688"/>
      <c r="G21" s="688"/>
      <c r="H21" s="671"/>
      <c r="I21" s="671"/>
      <c r="J21" s="671"/>
      <c r="K21" s="656">
        <f t="shared" si="5"/>
        <v>0</v>
      </c>
      <c r="L21" s="644"/>
      <c r="M21" s="644"/>
      <c r="N21" s="644"/>
    </row>
    <row r="22" spans="1:17" ht="21" customHeight="1" x14ac:dyDescent="0.2">
      <c r="A22" s="1196"/>
      <c r="B22" s="685" t="s">
        <v>362</v>
      </c>
      <c r="C22" s="688">
        <f t="shared" ref="C22:J22" si="6">SUM(C18:C21)</f>
        <v>113</v>
      </c>
      <c r="D22" s="688">
        <f t="shared" si="6"/>
        <v>284</v>
      </c>
      <c r="E22" s="688">
        <f t="shared" si="6"/>
        <v>459</v>
      </c>
      <c r="F22" s="688">
        <f t="shared" si="6"/>
        <v>88</v>
      </c>
      <c r="G22" s="688">
        <f t="shared" si="6"/>
        <v>204</v>
      </c>
      <c r="H22" s="671">
        <f t="shared" si="6"/>
        <v>4811</v>
      </c>
      <c r="I22" s="671">
        <f t="shared" si="6"/>
        <v>321</v>
      </c>
      <c r="J22" s="671">
        <f t="shared" si="6"/>
        <v>944</v>
      </c>
      <c r="K22" s="656">
        <f t="shared" si="5"/>
        <v>7224</v>
      </c>
      <c r="L22" s="644"/>
      <c r="M22" s="644"/>
      <c r="N22" s="644"/>
    </row>
    <row r="23" spans="1:17" ht="21" hidden="1" customHeight="1" x14ac:dyDescent="0.2">
      <c r="A23" s="1196"/>
      <c r="B23" s="664" t="s">
        <v>291</v>
      </c>
      <c r="C23" s="688">
        <v>52</v>
      </c>
      <c r="D23" s="688">
        <v>131</v>
      </c>
      <c r="E23" s="688">
        <v>179</v>
      </c>
      <c r="F23" s="688">
        <v>49</v>
      </c>
      <c r="G23" s="688">
        <v>108</v>
      </c>
      <c r="H23" s="671">
        <v>1917</v>
      </c>
      <c r="I23" s="671">
        <v>144</v>
      </c>
      <c r="J23" s="671">
        <v>431</v>
      </c>
      <c r="K23" s="656">
        <f t="shared" si="5"/>
        <v>3011</v>
      </c>
      <c r="L23" s="644"/>
      <c r="M23" s="644"/>
      <c r="N23" s="644"/>
    </row>
    <row r="24" spans="1:17" s="506" customFormat="1" ht="21" hidden="1" customHeight="1" x14ac:dyDescent="0.2">
      <c r="A24" s="1196"/>
      <c r="B24" s="664" t="s">
        <v>292</v>
      </c>
      <c r="C24" s="688">
        <v>35</v>
      </c>
      <c r="D24" s="688">
        <v>126</v>
      </c>
      <c r="E24" s="688">
        <v>224</v>
      </c>
      <c r="F24" s="688">
        <v>41</v>
      </c>
      <c r="G24" s="688">
        <v>108</v>
      </c>
      <c r="H24" s="671">
        <v>2012</v>
      </c>
      <c r="I24" s="671">
        <v>162</v>
      </c>
      <c r="J24" s="671">
        <v>454</v>
      </c>
      <c r="K24" s="656">
        <f t="shared" si="5"/>
        <v>3162</v>
      </c>
      <c r="L24" s="644"/>
      <c r="M24" s="644"/>
      <c r="N24" s="644"/>
    </row>
    <row r="25" spans="1:17" s="644" customFormat="1" ht="21" customHeight="1" x14ac:dyDescent="0.2">
      <c r="A25" s="1196"/>
      <c r="B25" s="695" t="s">
        <v>293</v>
      </c>
      <c r="C25" s="686">
        <v>44</v>
      </c>
      <c r="D25" s="686">
        <v>112</v>
      </c>
      <c r="E25" s="686">
        <v>196</v>
      </c>
      <c r="F25" s="686">
        <v>40</v>
      </c>
      <c r="G25" s="686">
        <v>114</v>
      </c>
      <c r="H25" s="686">
        <v>1882</v>
      </c>
      <c r="I25" s="686">
        <v>205</v>
      </c>
      <c r="J25" s="686">
        <v>470</v>
      </c>
      <c r="K25" s="653">
        <f t="shared" si="5"/>
        <v>3063</v>
      </c>
      <c r="L25" s="707"/>
    </row>
    <row r="26" spans="1:17" s="644" customFormat="1" ht="21" hidden="1" customHeight="1" x14ac:dyDescent="0.2">
      <c r="A26" s="1196"/>
      <c r="B26" s="695" t="s">
        <v>294</v>
      </c>
      <c r="C26" s="971">
        <v>35</v>
      </c>
      <c r="D26" s="686">
        <v>107</v>
      </c>
      <c r="E26" s="686">
        <v>170</v>
      </c>
      <c r="F26" s="686">
        <v>45</v>
      </c>
      <c r="G26" s="686">
        <v>94</v>
      </c>
      <c r="H26" s="666">
        <v>1490</v>
      </c>
      <c r="I26" s="666">
        <v>151</v>
      </c>
      <c r="J26" s="666">
        <v>419</v>
      </c>
      <c r="K26" s="653">
        <f t="shared" si="5"/>
        <v>2511</v>
      </c>
    </row>
    <row r="27" spans="1:17" s="644" customFormat="1" ht="21" hidden="1" customHeight="1" x14ac:dyDescent="0.2">
      <c r="A27" s="1196"/>
      <c r="B27" s="664" t="s">
        <v>269</v>
      </c>
      <c r="C27" s="688">
        <f t="shared" ref="C27:J27" si="7">SUM(C23:C26)</f>
        <v>166</v>
      </c>
      <c r="D27" s="688">
        <f t="shared" si="7"/>
        <v>476</v>
      </c>
      <c r="E27" s="688">
        <f t="shared" si="7"/>
        <v>769</v>
      </c>
      <c r="F27" s="688">
        <f t="shared" si="7"/>
        <v>175</v>
      </c>
      <c r="G27" s="688">
        <f t="shared" si="7"/>
        <v>424</v>
      </c>
      <c r="H27" s="671">
        <f t="shared" si="7"/>
        <v>7301</v>
      </c>
      <c r="I27" s="671">
        <f t="shared" si="7"/>
        <v>662</v>
      </c>
      <c r="J27" s="671">
        <f t="shared" si="7"/>
        <v>1774</v>
      </c>
      <c r="K27" s="656">
        <f t="shared" si="5"/>
        <v>11747</v>
      </c>
    </row>
    <row r="28" spans="1:17" ht="21" customHeight="1" x14ac:dyDescent="0.2">
      <c r="A28" s="1196"/>
      <c r="B28" s="685" t="s">
        <v>582</v>
      </c>
      <c r="C28" s="688">
        <f>C20-C25</f>
        <v>-4</v>
      </c>
      <c r="D28" s="688">
        <f t="shared" ref="D28:K28" si="8">D20-D25</f>
        <v>3</v>
      </c>
      <c r="E28" s="688">
        <f t="shared" si="8"/>
        <v>-6</v>
      </c>
      <c r="F28" s="688">
        <f t="shared" si="8"/>
        <v>-4</v>
      </c>
      <c r="G28" s="688">
        <f t="shared" si="8"/>
        <v>-17</v>
      </c>
      <c r="H28" s="671">
        <f t="shared" si="8"/>
        <v>137</v>
      </c>
      <c r="I28" s="671">
        <f t="shared" si="8"/>
        <v>-87</v>
      </c>
      <c r="J28" s="671">
        <f t="shared" si="8"/>
        <v>-93</v>
      </c>
      <c r="K28" s="656">
        <f t="shared" si="8"/>
        <v>-71</v>
      </c>
      <c r="L28" s="644"/>
      <c r="M28" s="644"/>
      <c r="N28" s="644"/>
    </row>
    <row r="29" spans="1:17" s="644" customFormat="1" ht="21" customHeight="1" x14ac:dyDescent="0.2">
      <c r="A29" s="1196"/>
      <c r="B29" s="684" t="s">
        <v>584</v>
      </c>
      <c r="C29" s="686">
        <f>C20-C19</f>
        <v>-4</v>
      </c>
      <c r="D29" s="686">
        <f t="shared" ref="D29:K29" si="9">D20-D19</f>
        <v>25</v>
      </c>
      <c r="E29" s="686">
        <f t="shared" si="9"/>
        <v>41</v>
      </c>
      <c r="F29" s="686">
        <f t="shared" si="9"/>
        <v>8</v>
      </c>
      <c r="G29" s="686">
        <f t="shared" si="9"/>
        <v>35</v>
      </c>
      <c r="H29" s="686">
        <f t="shared" si="9"/>
        <v>404</v>
      </c>
      <c r="I29" s="686">
        <f t="shared" si="9"/>
        <v>9</v>
      </c>
      <c r="J29" s="686">
        <f t="shared" si="9"/>
        <v>53</v>
      </c>
      <c r="K29" s="653">
        <f t="shared" si="9"/>
        <v>571</v>
      </c>
      <c r="L29" s="707"/>
    </row>
    <row r="30" spans="1:17" ht="21" customHeight="1" x14ac:dyDescent="0.2">
      <c r="A30" s="191"/>
      <c r="B30" s="742"/>
      <c r="C30" s="531"/>
      <c r="D30" s="531"/>
      <c r="E30" s="531"/>
      <c r="F30" s="531"/>
      <c r="G30" s="531"/>
      <c r="H30" s="531"/>
      <c r="I30" s="531"/>
      <c r="J30" s="531"/>
      <c r="K30" s="339"/>
      <c r="L30" s="311"/>
      <c r="M30" s="644"/>
      <c r="N30" s="644"/>
    </row>
    <row r="31" spans="1:17" ht="21" customHeight="1" x14ac:dyDescent="0.2">
      <c r="A31" s="1196" t="s">
        <v>126</v>
      </c>
      <c r="B31" s="684" t="s">
        <v>353</v>
      </c>
      <c r="C31" s="686">
        <v>24</v>
      </c>
      <c r="D31" s="686">
        <v>78</v>
      </c>
      <c r="E31" s="686">
        <v>117</v>
      </c>
      <c r="F31" s="686">
        <v>24</v>
      </c>
      <c r="G31" s="686">
        <v>42</v>
      </c>
      <c r="H31" s="666">
        <v>1126</v>
      </c>
      <c r="I31" s="666">
        <v>88</v>
      </c>
      <c r="J31" s="666">
        <v>235</v>
      </c>
      <c r="K31" s="653">
        <f t="shared" ref="K31:K40" si="10">SUM(C31:J31)</f>
        <v>1734</v>
      </c>
      <c r="L31" s="707"/>
      <c r="M31" s="644"/>
      <c r="N31" s="644"/>
      <c r="O31" s="644"/>
    </row>
    <row r="32" spans="1:17" ht="21" customHeight="1" x14ac:dyDescent="0.2">
      <c r="A32" s="1196"/>
      <c r="B32" s="685" t="s">
        <v>354</v>
      </c>
      <c r="C32" s="688">
        <v>39</v>
      </c>
      <c r="D32" s="688">
        <v>89</v>
      </c>
      <c r="E32" s="688">
        <v>146</v>
      </c>
      <c r="F32" s="688">
        <v>28</v>
      </c>
      <c r="G32" s="688">
        <v>58</v>
      </c>
      <c r="H32" s="671">
        <v>1556</v>
      </c>
      <c r="I32" s="671">
        <v>103</v>
      </c>
      <c r="J32" s="671">
        <v>304</v>
      </c>
      <c r="K32" s="656">
        <f t="shared" si="10"/>
        <v>2323</v>
      </c>
      <c r="L32" s="644"/>
      <c r="M32" s="644"/>
      <c r="N32" s="644"/>
      <c r="O32" s="644"/>
    </row>
    <row r="33" spans="1:15" ht="21" customHeight="1" x14ac:dyDescent="0.2">
      <c r="A33" s="1196"/>
      <c r="B33" s="684" t="s">
        <v>355</v>
      </c>
      <c r="C33" s="686">
        <v>32</v>
      </c>
      <c r="D33" s="686">
        <v>111</v>
      </c>
      <c r="E33" s="686">
        <v>180</v>
      </c>
      <c r="F33" s="686">
        <v>35</v>
      </c>
      <c r="G33" s="686">
        <v>89</v>
      </c>
      <c r="H33" s="686">
        <v>1930</v>
      </c>
      <c r="I33" s="686">
        <v>108</v>
      </c>
      <c r="J33" s="686">
        <v>364</v>
      </c>
      <c r="K33" s="653">
        <f t="shared" si="10"/>
        <v>2849</v>
      </c>
      <c r="L33" s="707"/>
      <c r="M33" s="644"/>
      <c r="N33" s="644"/>
      <c r="O33" s="644"/>
    </row>
    <row r="34" spans="1:15" ht="21" hidden="1" customHeight="1" x14ac:dyDescent="0.2">
      <c r="A34" s="1196"/>
      <c r="B34" s="685" t="s">
        <v>356</v>
      </c>
      <c r="C34" s="703"/>
      <c r="D34" s="688"/>
      <c r="E34" s="688"/>
      <c r="F34" s="688"/>
      <c r="G34" s="688"/>
      <c r="H34" s="671"/>
      <c r="I34" s="671"/>
      <c r="J34" s="671"/>
      <c r="K34" s="656">
        <f t="shared" si="10"/>
        <v>0</v>
      </c>
      <c r="L34" s="644"/>
      <c r="M34" s="644"/>
      <c r="N34" s="644"/>
      <c r="O34" s="644"/>
    </row>
    <row r="35" spans="1:15" ht="21" customHeight="1" x14ac:dyDescent="0.2">
      <c r="A35" s="1196"/>
      <c r="B35" s="685" t="s">
        <v>362</v>
      </c>
      <c r="C35" s="688">
        <f t="shared" ref="C35:J35" si="11">SUM(C31:C34)</f>
        <v>95</v>
      </c>
      <c r="D35" s="688">
        <f t="shared" si="11"/>
        <v>278</v>
      </c>
      <c r="E35" s="688">
        <f t="shared" si="11"/>
        <v>443</v>
      </c>
      <c r="F35" s="688">
        <f t="shared" si="11"/>
        <v>87</v>
      </c>
      <c r="G35" s="688">
        <f t="shared" si="11"/>
        <v>189</v>
      </c>
      <c r="H35" s="671">
        <f t="shared" si="11"/>
        <v>4612</v>
      </c>
      <c r="I35" s="671">
        <f t="shared" si="11"/>
        <v>299</v>
      </c>
      <c r="J35" s="671">
        <f t="shared" si="11"/>
        <v>903</v>
      </c>
      <c r="K35" s="656">
        <f t="shared" si="10"/>
        <v>6906</v>
      </c>
      <c r="L35" s="644"/>
      <c r="M35" s="644"/>
      <c r="N35" s="644"/>
      <c r="O35" s="644"/>
    </row>
    <row r="36" spans="1:15" ht="21" hidden="1" customHeight="1" x14ac:dyDescent="0.2">
      <c r="A36" s="1196"/>
      <c r="B36" s="664" t="s">
        <v>291</v>
      </c>
      <c r="C36" s="688">
        <v>39</v>
      </c>
      <c r="D36" s="688">
        <v>125</v>
      </c>
      <c r="E36" s="688">
        <v>170</v>
      </c>
      <c r="F36" s="688">
        <v>48</v>
      </c>
      <c r="G36" s="688">
        <v>101</v>
      </c>
      <c r="H36" s="671">
        <v>1785</v>
      </c>
      <c r="I36" s="671">
        <v>130</v>
      </c>
      <c r="J36" s="671">
        <v>404</v>
      </c>
      <c r="K36" s="656">
        <f t="shared" si="10"/>
        <v>2802</v>
      </c>
      <c r="L36" s="644"/>
      <c r="M36" s="644"/>
      <c r="N36" s="644"/>
      <c r="O36" s="644"/>
    </row>
    <row r="37" spans="1:15" s="506" customFormat="1" ht="21" hidden="1" customHeight="1" x14ac:dyDescent="0.2">
      <c r="A37" s="1196"/>
      <c r="B37" s="664" t="s">
        <v>292</v>
      </c>
      <c r="C37" s="688">
        <v>31</v>
      </c>
      <c r="D37" s="688">
        <v>119</v>
      </c>
      <c r="E37" s="688">
        <v>207</v>
      </c>
      <c r="F37" s="688">
        <v>41</v>
      </c>
      <c r="G37" s="688">
        <v>100</v>
      </c>
      <c r="H37" s="671">
        <v>1896</v>
      </c>
      <c r="I37" s="671">
        <v>150</v>
      </c>
      <c r="J37" s="671">
        <v>430</v>
      </c>
      <c r="K37" s="656">
        <f t="shared" si="10"/>
        <v>2974</v>
      </c>
      <c r="L37" s="644"/>
      <c r="M37" s="644"/>
      <c r="N37" s="644"/>
      <c r="O37" s="644"/>
    </row>
    <row r="38" spans="1:15" s="644" customFormat="1" ht="21" customHeight="1" x14ac:dyDescent="0.2">
      <c r="A38" s="1196"/>
      <c r="B38" s="695" t="s">
        <v>293</v>
      </c>
      <c r="C38" s="686">
        <v>34</v>
      </c>
      <c r="D38" s="686">
        <v>109</v>
      </c>
      <c r="E38" s="686">
        <v>181</v>
      </c>
      <c r="F38" s="686">
        <v>38</v>
      </c>
      <c r="G38" s="686">
        <v>108</v>
      </c>
      <c r="H38" s="686">
        <v>1784</v>
      </c>
      <c r="I38" s="686">
        <v>191</v>
      </c>
      <c r="J38" s="686">
        <v>444</v>
      </c>
      <c r="K38" s="653">
        <f t="shared" si="10"/>
        <v>2889</v>
      </c>
      <c r="L38" s="707"/>
    </row>
    <row r="39" spans="1:15" s="644" customFormat="1" ht="21" hidden="1" customHeight="1" x14ac:dyDescent="0.2">
      <c r="A39" s="1196"/>
      <c r="B39" s="695" t="s">
        <v>294</v>
      </c>
      <c r="C39" s="971">
        <v>30</v>
      </c>
      <c r="D39" s="686">
        <v>100</v>
      </c>
      <c r="E39" s="686">
        <v>161</v>
      </c>
      <c r="F39" s="686">
        <v>45</v>
      </c>
      <c r="G39" s="686">
        <v>90</v>
      </c>
      <c r="H39" s="666">
        <v>1412</v>
      </c>
      <c r="I39" s="666">
        <v>139</v>
      </c>
      <c r="J39" s="666">
        <v>402</v>
      </c>
      <c r="K39" s="653">
        <f t="shared" si="10"/>
        <v>2379</v>
      </c>
    </row>
    <row r="40" spans="1:15" s="644" customFormat="1" ht="21" hidden="1" customHeight="1" x14ac:dyDescent="0.2">
      <c r="A40" s="1196"/>
      <c r="B40" s="664" t="s">
        <v>269</v>
      </c>
      <c r="C40" s="688">
        <f t="shared" ref="C40:J40" si="12">SUM(C36:C39)</f>
        <v>134</v>
      </c>
      <c r="D40" s="688">
        <f t="shared" si="12"/>
        <v>453</v>
      </c>
      <c r="E40" s="688">
        <f t="shared" si="12"/>
        <v>719</v>
      </c>
      <c r="F40" s="688">
        <f t="shared" si="12"/>
        <v>172</v>
      </c>
      <c r="G40" s="688">
        <f t="shared" si="12"/>
        <v>399</v>
      </c>
      <c r="H40" s="671">
        <f t="shared" si="12"/>
        <v>6877</v>
      </c>
      <c r="I40" s="671">
        <f t="shared" si="12"/>
        <v>610</v>
      </c>
      <c r="J40" s="671">
        <f t="shared" si="12"/>
        <v>1680</v>
      </c>
      <c r="K40" s="656">
        <f t="shared" si="10"/>
        <v>11044</v>
      </c>
    </row>
    <row r="41" spans="1:15" ht="21" customHeight="1" x14ac:dyDescent="0.2">
      <c r="A41" s="1196"/>
      <c r="B41" s="685" t="s">
        <v>582</v>
      </c>
      <c r="C41" s="688">
        <f>C33-C38</f>
        <v>-2</v>
      </c>
      <c r="D41" s="688">
        <f t="shared" ref="D41:K41" si="13">D33-D38</f>
        <v>2</v>
      </c>
      <c r="E41" s="688">
        <f t="shared" si="13"/>
        <v>-1</v>
      </c>
      <c r="F41" s="688">
        <f t="shared" si="13"/>
        <v>-3</v>
      </c>
      <c r="G41" s="688">
        <f t="shared" si="13"/>
        <v>-19</v>
      </c>
      <c r="H41" s="671">
        <f t="shared" si="13"/>
        <v>146</v>
      </c>
      <c r="I41" s="671">
        <f t="shared" si="13"/>
        <v>-83</v>
      </c>
      <c r="J41" s="671">
        <f t="shared" si="13"/>
        <v>-80</v>
      </c>
      <c r="K41" s="656">
        <f t="shared" si="13"/>
        <v>-40</v>
      </c>
      <c r="L41" s="644"/>
      <c r="M41" s="644"/>
      <c r="N41" s="644"/>
      <c r="O41" s="644"/>
    </row>
    <row r="42" spans="1:15" s="644" customFormat="1" ht="21" customHeight="1" x14ac:dyDescent="0.2">
      <c r="A42" s="1196"/>
      <c r="B42" s="684" t="s">
        <v>584</v>
      </c>
      <c r="C42" s="686">
        <f>C33-C32</f>
        <v>-7</v>
      </c>
      <c r="D42" s="686">
        <f t="shared" ref="D42:K42" si="14">D33-D32</f>
        <v>22</v>
      </c>
      <c r="E42" s="686">
        <f t="shared" si="14"/>
        <v>34</v>
      </c>
      <c r="F42" s="686">
        <f t="shared" si="14"/>
        <v>7</v>
      </c>
      <c r="G42" s="686">
        <f t="shared" si="14"/>
        <v>31</v>
      </c>
      <c r="H42" s="686">
        <f t="shared" si="14"/>
        <v>374</v>
      </c>
      <c r="I42" s="686">
        <f t="shared" si="14"/>
        <v>5</v>
      </c>
      <c r="J42" s="686">
        <f t="shared" si="14"/>
        <v>60</v>
      </c>
      <c r="K42" s="653">
        <f t="shared" si="14"/>
        <v>526</v>
      </c>
      <c r="L42" s="707"/>
    </row>
    <row r="43" spans="1:15" s="211" customFormat="1" ht="21" customHeight="1" x14ac:dyDescent="0.2">
      <c r="A43" s="210"/>
      <c r="B43" s="742"/>
      <c r="C43" s="531"/>
      <c r="D43" s="531"/>
      <c r="E43" s="531"/>
      <c r="F43" s="531"/>
      <c r="G43" s="531"/>
      <c r="H43" s="531"/>
      <c r="I43" s="531"/>
      <c r="J43" s="531"/>
      <c r="K43" s="339"/>
      <c r="L43" s="650"/>
      <c r="M43" s="650"/>
      <c r="N43" s="650"/>
    </row>
    <row r="44" spans="1:15" ht="21" customHeight="1" x14ac:dyDescent="0.2">
      <c r="A44" s="1196" t="s">
        <v>127</v>
      </c>
      <c r="B44" s="684" t="s">
        <v>353</v>
      </c>
      <c r="C44" s="690">
        <f t="shared" ref="C44:K44" si="15">IF(C18=0,"-",C31/C18)</f>
        <v>0.82758620689655171</v>
      </c>
      <c r="D44" s="690">
        <f t="shared" si="15"/>
        <v>0.98734177215189878</v>
      </c>
      <c r="E44" s="690">
        <f t="shared" si="15"/>
        <v>0.97499999999999998</v>
      </c>
      <c r="F44" s="690">
        <f t="shared" si="15"/>
        <v>1</v>
      </c>
      <c r="G44" s="690">
        <f t="shared" si="15"/>
        <v>0.93333333333333335</v>
      </c>
      <c r="H44" s="690">
        <f t="shared" si="15"/>
        <v>0.9566694987255735</v>
      </c>
      <c r="I44" s="690">
        <f t="shared" si="15"/>
        <v>0.93617021276595747</v>
      </c>
      <c r="J44" s="690">
        <f t="shared" si="15"/>
        <v>0.96707818930041156</v>
      </c>
      <c r="K44" s="691">
        <f t="shared" si="15"/>
        <v>0.95748205411374931</v>
      </c>
      <c r="L44" s="690"/>
      <c r="M44" s="644"/>
      <c r="N44" s="644"/>
      <c r="O44" s="644"/>
    </row>
    <row r="45" spans="1:15" ht="21" customHeight="1" x14ac:dyDescent="0.2">
      <c r="A45" s="1196"/>
      <c r="B45" s="685" t="s">
        <v>354</v>
      </c>
      <c r="C45" s="692">
        <f t="shared" ref="C45:K45" si="16">IF(C19=0,"-",C32/C19)</f>
        <v>0.88636363636363635</v>
      </c>
      <c r="D45" s="692">
        <f t="shared" si="16"/>
        <v>0.98888888888888893</v>
      </c>
      <c r="E45" s="692">
        <f t="shared" si="16"/>
        <v>0.97986577181208057</v>
      </c>
      <c r="F45" s="692">
        <f t="shared" si="16"/>
        <v>1</v>
      </c>
      <c r="G45" s="692">
        <f t="shared" si="16"/>
        <v>0.93548387096774188</v>
      </c>
      <c r="H45" s="692">
        <f t="shared" si="16"/>
        <v>0.9634674922600619</v>
      </c>
      <c r="I45" s="692">
        <f t="shared" si="16"/>
        <v>0.94495412844036697</v>
      </c>
      <c r="J45" s="692">
        <f t="shared" si="16"/>
        <v>0.93827160493827155</v>
      </c>
      <c r="K45" s="694">
        <f t="shared" si="16"/>
        <v>0.95952085914911189</v>
      </c>
      <c r="L45" s="663"/>
      <c r="M45" s="644"/>
      <c r="N45" s="644"/>
      <c r="O45" s="644"/>
    </row>
    <row r="46" spans="1:15" ht="21" customHeight="1" x14ac:dyDescent="0.2">
      <c r="A46" s="1196"/>
      <c r="B46" s="684" t="s">
        <v>355</v>
      </c>
      <c r="C46" s="690">
        <f t="shared" ref="C46:K46" si="17">IF(C20=0,"-",C33/C20)</f>
        <v>0.8</v>
      </c>
      <c r="D46" s="690">
        <f t="shared" si="17"/>
        <v>0.9652173913043478</v>
      </c>
      <c r="E46" s="690">
        <f t="shared" si="17"/>
        <v>0.94736842105263153</v>
      </c>
      <c r="F46" s="690">
        <f t="shared" si="17"/>
        <v>0.97222222222222221</v>
      </c>
      <c r="G46" s="690">
        <f t="shared" si="17"/>
        <v>0.91752577319587625</v>
      </c>
      <c r="H46" s="690">
        <f t="shared" si="17"/>
        <v>0.95591877166914319</v>
      </c>
      <c r="I46" s="690">
        <f t="shared" si="17"/>
        <v>0.9152542372881356</v>
      </c>
      <c r="J46" s="690">
        <f t="shared" si="17"/>
        <v>0.96551724137931039</v>
      </c>
      <c r="K46" s="691">
        <f t="shared" si="17"/>
        <v>0.95220588235294112</v>
      </c>
      <c r="L46" s="654"/>
      <c r="M46" s="644"/>
      <c r="N46" s="644"/>
      <c r="O46" s="644"/>
    </row>
    <row r="47" spans="1:15" ht="21" hidden="1" customHeight="1" x14ac:dyDescent="0.2">
      <c r="A47" s="1196"/>
      <c r="B47" s="685" t="s">
        <v>356</v>
      </c>
      <c r="C47" s="1078" t="str">
        <f t="shared" ref="C47:K47" si="18">IF(C21=0,"-",C34/C21)</f>
        <v>-</v>
      </c>
      <c r="D47" s="692" t="str">
        <f t="shared" si="18"/>
        <v>-</v>
      </c>
      <c r="E47" s="692" t="str">
        <f t="shared" si="18"/>
        <v>-</v>
      </c>
      <c r="F47" s="692" t="str">
        <f t="shared" si="18"/>
        <v>-</v>
      </c>
      <c r="G47" s="692" t="str">
        <f t="shared" si="18"/>
        <v>-</v>
      </c>
      <c r="H47" s="692" t="str">
        <f t="shared" si="18"/>
        <v>-</v>
      </c>
      <c r="I47" s="692" t="str">
        <f t="shared" si="18"/>
        <v>-</v>
      </c>
      <c r="J47" s="692" t="str">
        <f t="shared" si="18"/>
        <v>-</v>
      </c>
      <c r="K47" s="694" t="str">
        <f t="shared" si="18"/>
        <v>-</v>
      </c>
      <c r="L47" s="692"/>
      <c r="M47" s="644"/>
      <c r="N47" s="644"/>
      <c r="O47" s="644"/>
    </row>
    <row r="48" spans="1:15" ht="21" customHeight="1" x14ac:dyDescent="0.2">
      <c r="A48" s="1196"/>
      <c r="B48" s="190" t="s">
        <v>362</v>
      </c>
      <c r="C48" s="810">
        <f t="shared" ref="C48:K48" si="19">IF(C22=0,"-",C35/C22)</f>
        <v>0.84070796460176989</v>
      </c>
      <c r="D48" s="810">
        <f t="shared" si="19"/>
        <v>0.97887323943661975</v>
      </c>
      <c r="E48" s="810">
        <f t="shared" si="19"/>
        <v>0.96514161220043571</v>
      </c>
      <c r="F48" s="810">
        <f t="shared" si="19"/>
        <v>0.98863636363636365</v>
      </c>
      <c r="G48" s="810">
        <f t="shared" si="19"/>
        <v>0.92647058823529416</v>
      </c>
      <c r="H48" s="810">
        <f t="shared" si="19"/>
        <v>0.95863645811681564</v>
      </c>
      <c r="I48" s="810">
        <f t="shared" si="19"/>
        <v>0.93146417445482865</v>
      </c>
      <c r="J48" s="810">
        <f t="shared" si="19"/>
        <v>0.95656779661016944</v>
      </c>
      <c r="K48" s="811">
        <f t="shared" si="19"/>
        <v>0.95598006644518274</v>
      </c>
      <c r="L48" s="245"/>
      <c r="M48" s="260"/>
      <c r="N48" s="260"/>
      <c r="O48" s="644"/>
    </row>
    <row r="49" spans="1:15" ht="21" hidden="1" customHeight="1" x14ac:dyDescent="0.2">
      <c r="A49" s="1196"/>
      <c r="B49" s="695" t="s">
        <v>291</v>
      </c>
      <c r="C49" s="690">
        <f t="shared" ref="C49:K49" si="20">IF(C23=0,"-",C36/C23)</f>
        <v>0.75</v>
      </c>
      <c r="D49" s="690">
        <f t="shared" si="20"/>
        <v>0.95419847328244278</v>
      </c>
      <c r="E49" s="690">
        <f t="shared" si="20"/>
        <v>0.94972067039106145</v>
      </c>
      <c r="F49" s="690">
        <f t="shared" si="20"/>
        <v>0.97959183673469385</v>
      </c>
      <c r="G49" s="690">
        <f t="shared" si="20"/>
        <v>0.93518518518518523</v>
      </c>
      <c r="H49" s="690">
        <f t="shared" si="20"/>
        <v>0.93114241001564946</v>
      </c>
      <c r="I49" s="690">
        <f t="shared" si="20"/>
        <v>0.90277777777777779</v>
      </c>
      <c r="J49" s="690">
        <f t="shared" si="20"/>
        <v>0.93735498839907194</v>
      </c>
      <c r="K49" s="691">
        <f t="shared" si="20"/>
        <v>0.93058784456991028</v>
      </c>
      <c r="L49" s="654"/>
      <c r="M49" s="644"/>
      <c r="N49" s="644"/>
      <c r="O49" s="644"/>
    </row>
    <row r="50" spans="1:15" s="506" customFormat="1" ht="21" hidden="1" customHeight="1" x14ac:dyDescent="0.2">
      <c r="A50" s="1196"/>
      <c r="B50" s="664" t="s">
        <v>292</v>
      </c>
      <c r="C50" s="692">
        <f t="shared" ref="C50:K50" si="21">IF(C24=0,"-",C37/C24)</f>
        <v>0.88571428571428568</v>
      </c>
      <c r="D50" s="692">
        <f t="shared" si="21"/>
        <v>0.94444444444444442</v>
      </c>
      <c r="E50" s="692">
        <f t="shared" si="21"/>
        <v>0.9241071428571429</v>
      </c>
      <c r="F50" s="692">
        <f t="shared" si="21"/>
        <v>1</v>
      </c>
      <c r="G50" s="692">
        <f t="shared" si="21"/>
        <v>0.92592592592592593</v>
      </c>
      <c r="H50" s="692">
        <f t="shared" si="21"/>
        <v>0.94234592445328036</v>
      </c>
      <c r="I50" s="692">
        <f t="shared" si="21"/>
        <v>0.92592592592592593</v>
      </c>
      <c r="J50" s="692">
        <f t="shared" si="21"/>
        <v>0.94713656387665202</v>
      </c>
      <c r="K50" s="694">
        <f t="shared" si="21"/>
        <v>0.94054395951929159</v>
      </c>
      <c r="L50" s="663"/>
      <c r="M50" s="644"/>
      <c r="N50" s="644"/>
      <c r="O50" s="644"/>
    </row>
    <row r="51" spans="1:15" s="644" customFormat="1" ht="21" customHeight="1" x14ac:dyDescent="0.2">
      <c r="A51" s="1196"/>
      <c r="B51" s="695" t="s">
        <v>293</v>
      </c>
      <c r="C51" s="654">
        <f t="shared" ref="C51:K51" si="22">IF(C38=0,"-",C38/C25)</f>
        <v>0.77272727272727271</v>
      </c>
      <c r="D51" s="654">
        <f t="shared" si="22"/>
        <v>0.9732142857142857</v>
      </c>
      <c r="E51" s="654">
        <f t="shared" si="22"/>
        <v>0.92346938775510201</v>
      </c>
      <c r="F51" s="654">
        <f t="shared" si="22"/>
        <v>0.95</v>
      </c>
      <c r="G51" s="654">
        <f t="shared" si="22"/>
        <v>0.94736842105263153</v>
      </c>
      <c r="H51" s="654">
        <f t="shared" si="22"/>
        <v>0.94792773645058448</v>
      </c>
      <c r="I51" s="654">
        <f t="shared" si="22"/>
        <v>0.93170731707317078</v>
      </c>
      <c r="J51" s="654">
        <f t="shared" si="22"/>
        <v>0.94468085106382982</v>
      </c>
      <c r="K51" s="655">
        <f t="shared" si="22"/>
        <v>0.94319294809010779</v>
      </c>
      <c r="L51" s="654"/>
    </row>
    <row r="52" spans="1:15" s="644" customFormat="1" ht="21" hidden="1" customHeight="1" x14ac:dyDescent="0.2">
      <c r="A52" s="1196"/>
      <c r="B52" s="875" t="s">
        <v>294</v>
      </c>
      <c r="C52" s="935">
        <f t="shared" ref="C52:K52" si="23">IF(C39=0,"-",C39/C26)</f>
        <v>0.8571428571428571</v>
      </c>
      <c r="D52" s="810">
        <f t="shared" si="23"/>
        <v>0.93457943925233644</v>
      </c>
      <c r="E52" s="810">
        <f t="shared" si="23"/>
        <v>0.94705882352941173</v>
      </c>
      <c r="F52" s="810">
        <f t="shared" si="23"/>
        <v>1</v>
      </c>
      <c r="G52" s="810">
        <f t="shared" si="23"/>
        <v>0.95744680851063835</v>
      </c>
      <c r="H52" s="810">
        <f t="shared" si="23"/>
        <v>0.94765100671140945</v>
      </c>
      <c r="I52" s="810">
        <f t="shared" si="23"/>
        <v>0.92052980132450335</v>
      </c>
      <c r="J52" s="810">
        <f t="shared" si="23"/>
        <v>0.95942720763723155</v>
      </c>
      <c r="K52" s="811">
        <f t="shared" si="23"/>
        <v>0.94743130227001193</v>
      </c>
      <c r="L52" s="245"/>
      <c r="M52" s="260"/>
    </row>
    <row r="53" spans="1:15" s="644" customFormat="1" ht="21" hidden="1" customHeight="1" x14ac:dyDescent="0.2">
      <c r="A53" s="1196"/>
      <c r="B53" s="664" t="s">
        <v>269</v>
      </c>
      <c r="C53" s="692">
        <f t="shared" ref="C53:K53" si="24">IF(C40=0,"-",C40/C27)</f>
        <v>0.80722891566265065</v>
      </c>
      <c r="D53" s="692">
        <f t="shared" si="24"/>
        <v>0.95168067226890751</v>
      </c>
      <c r="E53" s="692">
        <f t="shared" si="24"/>
        <v>0.93498049414824447</v>
      </c>
      <c r="F53" s="692">
        <f t="shared" si="24"/>
        <v>0.98285714285714287</v>
      </c>
      <c r="G53" s="692">
        <f t="shared" si="24"/>
        <v>0.94103773584905659</v>
      </c>
      <c r="H53" s="692">
        <f t="shared" si="24"/>
        <v>0.94192576359402824</v>
      </c>
      <c r="I53" s="692">
        <f t="shared" si="24"/>
        <v>0.9214501510574018</v>
      </c>
      <c r="J53" s="692">
        <f t="shared" si="24"/>
        <v>0.9470124013528749</v>
      </c>
      <c r="K53" s="694">
        <f t="shared" si="24"/>
        <v>0.94015493317442755</v>
      </c>
      <c r="L53" s="663"/>
    </row>
    <row r="54" spans="1:15" ht="21" customHeight="1" x14ac:dyDescent="0.2">
      <c r="A54" s="1196"/>
      <c r="B54" s="190" t="s">
        <v>583</v>
      </c>
      <c r="C54" s="822">
        <f>(C46-C51)*100</f>
        <v>2.7272727272727337</v>
      </c>
      <c r="D54" s="259">
        <f t="shared" ref="D54:K54" si="25">(D46-D51)*100</f>
        <v>-0.79968944099378936</v>
      </c>
      <c r="E54" s="259">
        <f t="shared" si="25"/>
        <v>2.3899033297529515</v>
      </c>
      <c r="F54" s="259">
        <f t="shared" si="25"/>
        <v>2.2222222222222254</v>
      </c>
      <c r="G54" s="259">
        <f t="shared" si="25"/>
        <v>-2.9842647856755278</v>
      </c>
      <c r="H54" s="259">
        <f t="shared" si="25"/>
        <v>0.79910352185587064</v>
      </c>
      <c r="I54" s="259">
        <f t="shared" si="25"/>
        <v>-1.6453079785035185</v>
      </c>
      <c r="J54" s="259">
        <f t="shared" si="25"/>
        <v>2.0836390315480569</v>
      </c>
      <c r="K54" s="815">
        <f t="shared" si="25"/>
        <v>0.90129342628333387</v>
      </c>
      <c r="L54" s="259"/>
      <c r="M54" s="260"/>
      <c r="N54" s="260"/>
      <c r="O54" s="644"/>
    </row>
    <row r="55" spans="1:15" s="644" customFormat="1" ht="21" customHeight="1" x14ac:dyDescent="0.2">
      <c r="A55" s="1196"/>
      <c r="B55" s="684" t="s">
        <v>585</v>
      </c>
      <c r="C55" s="603">
        <f>(C46-C45)*100</f>
        <v>-8.6363636363636314</v>
      </c>
      <c r="D55" s="693">
        <f t="shared" ref="D55:K55" si="26">(D46-D45)*100</f>
        <v>-2.3671497584541124</v>
      </c>
      <c r="E55" s="693">
        <f t="shared" si="26"/>
        <v>-3.249735075944904</v>
      </c>
      <c r="F55" s="693">
        <f t="shared" si="26"/>
        <v>-2.777777777777779</v>
      </c>
      <c r="G55" s="693">
        <f t="shared" si="26"/>
        <v>-1.7958097771865633</v>
      </c>
      <c r="H55" s="693">
        <f t="shared" si="26"/>
        <v>-0.75487205909187116</v>
      </c>
      <c r="I55" s="693">
        <f t="shared" si="26"/>
        <v>-2.9699891152231372</v>
      </c>
      <c r="J55" s="693">
        <f t="shared" si="26"/>
        <v>2.7245636441038834</v>
      </c>
      <c r="K55" s="699">
        <f t="shared" si="26"/>
        <v>-0.7314976796170769</v>
      </c>
      <c r="L55" s="693"/>
      <c r="M55" s="260"/>
      <c r="N55" s="260"/>
    </row>
    <row r="56" spans="1:15" s="644" customFormat="1" ht="21" customHeight="1" x14ac:dyDescent="0.2">
      <c r="A56" s="646"/>
      <c r="B56" s="742"/>
      <c r="C56" s="734"/>
      <c r="D56" s="734"/>
      <c r="E56" s="734"/>
      <c r="F56" s="734"/>
      <c r="G56" s="734"/>
      <c r="H56" s="734"/>
      <c r="I56" s="734"/>
      <c r="J56" s="734"/>
      <c r="K56" s="735"/>
      <c r="L56" s="698"/>
    </row>
    <row r="57" spans="1:15" s="644" customFormat="1" ht="21" customHeight="1" x14ac:dyDescent="0.2">
      <c r="A57" s="1196" t="s">
        <v>24</v>
      </c>
      <c r="B57" s="684" t="s">
        <v>353</v>
      </c>
      <c r="C57" s="686">
        <v>1</v>
      </c>
      <c r="D57" s="686">
        <v>2</v>
      </c>
      <c r="E57" s="686">
        <v>7</v>
      </c>
      <c r="F57" s="686">
        <v>0</v>
      </c>
      <c r="G57" s="686">
        <v>2</v>
      </c>
      <c r="H57" s="666">
        <v>44</v>
      </c>
      <c r="I57" s="666">
        <v>6</v>
      </c>
      <c r="J57" s="666">
        <v>10</v>
      </c>
      <c r="K57" s="653">
        <f t="shared" ref="K57:K66" si="27">SUM(C57:J57)</f>
        <v>72</v>
      </c>
      <c r="L57" s="707"/>
    </row>
    <row r="58" spans="1:15" s="644" customFormat="1" ht="21" customHeight="1" x14ac:dyDescent="0.2">
      <c r="A58" s="1196"/>
      <c r="B58" s="685" t="s">
        <v>354</v>
      </c>
      <c r="C58" s="688">
        <v>1</v>
      </c>
      <c r="D58" s="688">
        <v>2</v>
      </c>
      <c r="E58" s="688">
        <v>8</v>
      </c>
      <c r="F58" s="688">
        <v>3</v>
      </c>
      <c r="G58" s="688">
        <v>5</v>
      </c>
      <c r="H58" s="671">
        <v>67</v>
      </c>
      <c r="I58" s="671">
        <v>11</v>
      </c>
      <c r="J58" s="671">
        <v>10</v>
      </c>
      <c r="K58" s="656">
        <f t="shared" si="27"/>
        <v>107</v>
      </c>
    </row>
    <row r="59" spans="1:15" s="644" customFormat="1" ht="21" customHeight="1" x14ac:dyDescent="0.2">
      <c r="A59" s="1196"/>
      <c r="B59" s="684" t="s">
        <v>355</v>
      </c>
      <c r="C59" s="686">
        <v>3</v>
      </c>
      <c r="D59" s="686">
        <v>3</v>
      </c>
      <c r="E59" s="686">
        <v>14</v>
      </c>
      <c r="F59" s="686">
        <v>1</v>
      </c>
      <c r="G59" s="686">
        <v>3</v>
      </c>
      <c r="H59" s="686">
        <v>87</v>
      </c>
      <c r="I59" s="686">
        <v>11</v>
      </c>
      <c r="J59" s="686">
        <v>25</v>
      </c>
      <c r="K59" s="653">
        <f t="shared" si="27"/>
        <v>147</v>
      </c>
      <c r="L59" s="707"/>
    </row>
    <row r="60" spans="1:15" s="644" customFormat="1" ht="21" hidden="1" customHeight="1" x14ac:dyDescent="0.2">
      <c r="A60" s="1196"/>
      <c r="B60" s="685" t="s">
        <v>356</v>
      </c>
      <c r="C60" s="703"/>
      <c r="D60" s="688"/>
      <c r="E60" s="688"/>
      <c r="F60" s="688"/>
      <c r="G60" s="688"/>
      <c r="H60" s="671"/>
      <c r="I60" s="671"/>
      <c r="J60" s="671"/>
      <c r="K60" s="656">
        <f t="shared" si="27"/>
        <v>0</v>
      </c>
    </row>
    <row r="61" spans="1:15" s="644" customFormat="1" ht="21" customHeight="1" x14ac:dyDescent="0.2">
      <c r="A61" s="1196"/>
      <c r="B61" s="685" t="s">
        <v>362</v>
      </c>
      <c r="C61" s="688">
        <f t="shared" ref="C61:J61" si="28">SUM(C57:C60)</f>
        <v>5</v>
      </c>
      <c r="D61" s="688">
        <f t="shared" si="28"/>
        <v>7</v>
      </c>
      <c r="E61" s="688">
        <f t="shared" si="28"/>
        <v>29</v>
      </c>
      <c r="F61" s="688">
        <f t="shared" si="28"/>
        <v>4</v>
      </c>
      <c r="G61" s="688">
        <f t="shared" si="28"/>
        <v>10</v>
      </c>
      <c r="H61" s="671">
        <f t="shared" si="28"/>
        <v>198</v>
      </c>
      <c r="I61" s="671">
        <f t="shared" si="28"/>
        <v>28</v>
      </c>
      <c r="J61" s="671">
        <f t="shared" si="28"/>
        <v>45</v>
      </c>
      <c r="K61" s="656">
        <f t="shared" si="27"/>
        <v>326</v>
      </c>
    </row>
    <row r="62" spans="1:15" s="644" customFormat="1" ht="21" hidden="1" customHeight="1" x14ac:dyDescent="0.2">
      <c r="A62" s="1196"/>
      <c r="B62" s="664" t="s">
        <v>291</v>
      </c>
      <c r="C62" s="688">
        <v>1</v>
      </c>
      <c r="D62" s="688">
        <v>10</v>
      </c>
      <c r="E62" s="688">
        <v>19</v>
      </c>
      <c r="F62" s="688">
        <v>1</v>
      </c>
      <c r="G62" s="688">
        <v>3</v>
      </c>
      <c r="H62" s="671">
        <v>84</v>
      </c>
      <c r="I62" s="671">
        <v>7</v>
      </c>
      <c r="J62" s="671">
        <v>22</v>
      </c>
      <c r="K62" s="656">
        <f t="shared" si="27"/>
        <v>147</v>
      </c>
    </row>
    <row r="63" spans="1:15" s="644" customFormat="1" ht="21" hidden="1" customHeight="1" x14ac:dyDescent="0.2">
      <c r="A63" s="1196"/>
      <c r="B63" s="664" t="s">
        <v>292</v>
      </c>
      <c r="C63" s="688">
        <v>5</v>
      </c>
      <c r="D63" s="688">
        <v>4</v>
      </c>
      <c r="E63" s="688">
        <v>13</v>
      </c>
      <c r="F63" s="688">
        <v>1</v>
      </c>
      <c r="G63" s="688">
        <v>5</v>
      </c>
      <c r="H63" s="671">
        <v>73</v>
      </c>
      <c r="I63" s="671">
        <v>9</v>
      </c>
      <c r="J63" s="671">
        <v>28</v>
      </c>
      <c r="K63" s="656">
        <f t="shared" si="27"/>
        <v>138</v>
      </c>
    </row>
    <row r="64" spans="1:15" s="644" customFormat="1" ht="21" customHeight="1" x14ac:dyDescent="0.2">
      <c r="A64" s="1196"/>
      <c r="B64" s="695" t="s">
        <v>293</v>
      </c>
      <c r="C64" s="686">
        <v>6</v>
      </c>
      <c r="D64" s="686">
        <v>2</v>
      </c>
      <c r="E64" s="686">
        <v>15</v>
      </c>
      <c r="F64" s="686">
        <v>1</v>
      </c>
      <c r="G64" s="686">
        <v>7</v>
      </c>
      <c r="H64" s="686">
        <v>73</v>
      </c>
      <c r="I64" s="686">
        <v>8</v>
      </c>
      <c r="J64" s="686">
        <v>16</v>
      </c>
      <c r="K64" s="653">
        <f t="shared" si="27"/>
        <v>128</v>
      </c>
      <c r="L64" s="707"/>
    </row>
    <row r="65" spans="1:14" s="644" customFormat="1" ht="21" hidden="1" customHeight="1" x14ac:dyDescent="0.2">
      <c r="A65" s="1196"/>
      <c r="B65" s="695" t="s">
        <v>294</v>
      </c>
      <c r="C65" s="971">
        <v>4</v>
      </c>
      <c r="D65" s="686">
        <v>11</v>
      </c>
      <c r="E65" s="686">
        <v>13</v>
      </c>
      <c r="F65" s="686">
        <v>0</v>
      </c>
      <c r="G65" s="686">
        <v>6</v>
      </c>
      <c r="H65" s="666">
        <v>76</v>
      </c>
      <c r="I65" s="666">
        <v>6</v>
      </c>
      <c r="J65" s="666">
        <v>25</v>
      </c>
      <c r="K65" s="653">
        <f t="shared" si="27"/>
        <v>141</v>
      </c>
    </row>
    <row r="66" spans="1:14" s="644" customFormat="1" ht="21" hidden="1" customHeight="1" x14ac:dyDescent="0.2">
      <c r="A66" s="1196"/>
      <c r="B66" s="664" t="s">
        <v>269</v>
      </c>
      <c r="C66" s="688">
        <f>SUM(C62:C65)</f>
        <v>16</v>
      </c>
      <c r="D66" s="688">
        <f t="shared" ref="D66:J66" si="29">SUM(D62:D65)</f>
        <v>27</v>
      </c>
      <c r="E66" s="688">
        <f t="shared" si="29"/>
        <v>60</v>
      </c>
      <c r="F66" s="688">
        <f t="shared" si="29"/>
        <v>3</v>
      </c>
      <c r="G66" s="688">
        <f t="shared" si="29"/>
        <v>21</v>
      </c>
      <c r="H66" s="671">
        <f t="shared" si="29"/>
        <v>306</v>
      </c>
      <c r="I66" s="671">
        <f t="shared" si="29"/>
        <v>30</v>
      </c>
      <c r="J66" s="671">
        <f t="shared" si="29"/>
        <v>91</v>
      </c>
      <c r="K66" s="656">
        <f t="shared" si="27"/>
        <v>554</v>
      </c>
    </row>
    <row r="67" spans="1:14" s="644" customFormat="1" ht="21" customHeight="1" x14ac:dyDescent="0.2">
      <c r="A67" s="1196"/>
      <c r="B67" s="685" t="s">
        <v>582</v>
      </c>
      <c r="C67" s="688">
        <f>C59-C64</f>
        <v>-3</v>
      </c>
      <c r="D67" s="688">
        <f t="shared" ref="D67:K67" si="30">D59-D64</f>
        <v>1</v>
      </c>
      <c r="E67" s="688">
        <f t="shared" si="30"/>
        <v>-1</v>
      </c>
      <c r="F67" s="688">
        <f t="shared" si="30"/>
        <v>0</v>
      </c>
      <c r="G67" s="688">
        <f t="shared" si="30"/>
        <v>-4</v>
      </c>
      <c r="H67" s="671">
        <f t="shared" si="30"/>
        <v>14</v>
      </c>
      <c r="I67" s="671">
        <f t="shared" si="30"/>
        <v>3</v>
      </c>
      <c r="J67" s="671">
        <f t="shared" si="30"/>
        <v>9</v>
      </c>
      <c r="K67" s="656">
        <f t="shared" si="30"/>
        <v>19</v>
      </c>
    </row>
    <row r="68" spans="1:14" s="644" customFormat="1" ht="21" customHeight="1" x14ac:dyDescent="0.2">
      <c r="A68" s="1196"/>
      <c r="B68" s="684" t="s">
        <v>584</v>
      </c>
      <c r="C68" s="686">
        <f>C59-C58</f>
        <v>2</v>
      </c>
      <c r="D68" s="686">
        <f t="shared" ref="D68:K68" si="31">D59-D58</f>
        <v>1</v>
      </c>
      <c r="E68" s="686">
        <f t="shared" si="31"/>
        <v>6</v>
      </c>
      <c r="F68" s="686">
        <f t="shared" si="31"/>
        <v>-2</v>
      </c>
      <c r="G68" s="686">
        <f t="shared" si="31"/>
        <v>-2</v>
      </c>
      <c r="H68" s="686">
        <f t="shared" si="31"/>
        <v>20</v>
      </c>
      <c r="I68" s="686">
        <f t="shared" si="31"/>
        <v>0</v>
      </c>
      <c r="J68" s="686">
        <f t="shared" si="31"/>
        <v>15</v>
      </c>
      <c r="K68" s="653">
        <f t="shared" si="31"/>
        <v>40</v>
      </c>
      <c r="L68" s="707"/>
    </row>
    <row r="69" spans="1:14" ht="21" customHeight="1" x14ac:dyDescent="0.2">
      <c r="A69" s="191"/>
      <c r="B69" s="742"/>
      <c r="C69" s="734"/>
      <c r="D69" s="734"/>
      <c r="E69" s="734"/>
      <c r="F69" s="734"/>
      <c r="G69" s="734"/>
      <c r="H69" s="734"/>
      <c r="I69" s="734"/>
      <c r="J69" s="734"/>
      <c r="K69" s="735"/>
      <c r="L69" s="644"/>
      <c r="M69" s="644"/>
      <c r="N69" s="644"/>
    </row>
    <row r="70" spans="1:14" ht="21" customHeight="1" x14ac:dyDescent="0.2">
      <c r="A70" s="1196" t="s">
        <v>420</v>
      </c>
      <c r="B70" s="684" t="s">
        <v>353</v>
      </c>
      <c r="C70" s="693">
        <v>48.2</v>
      </c>
      <c r="D70" s="693">
        <v>27.8</v>
      </c>
      <c r="E70" s="693">
        <v>22.4</v>
      </c>
      <c r="F70" s="693">
        <v>37.5</v>
      </c>
      <c r="G70" s="693">
        <v>30.6</v>
      </c>
      <c r="H70" s="693">
        <v>16.8</v>
      </c>
      <c r="I70" s="693">
        <v>23.2</v>
      </c>
      <c r="J70" s="693">
        <v>14</v>
      </c>
      <c r="K70" s="699">
        <v>17.600000000000001</v>
      </c>
      <c r="L70" s="707"/>
      <c r="M70" s="644"/>
      <c r="N70" s="644"/>
    </row>
    <row r="71" spans="1:14" ht="21" customHeight="1" x14ac:dyDescent="0.2">
      <c r="A71" s="1196"/>
      <c r="B71" s="190" t="s">
        <v>354</v>
      </c>
      <c r="C71" s="259">
        <v>40</v>
      </c>
      <c r="D71" s="259">
        <v>22.9</v>
      </c>
      <c r="E71" s="259">
        <v>23.4</v>
      </c>
      <c r="F71" s="259">
        <v>35.4</v>
      </c>
      <c r="G71" s="259">
        <v>32.6</v>
      </c>
      <c r="H71" s="259">
        <v>18.100000000000001</v>
      </c>
      <c r="I71" s="259">
        <v>25.8</v>
      </c>
      <c r="J71" s="259">
        <v>17.399999999999999</v>
      </c>
      <c r="K71" s="815">
        <v>19.399999999999999</v>
      </c>
      <c r="L71" s="260"/>
      <c r="M71" s="260"/>
      <c r="N71" s="644"/>
    </row>
    <row r="72" spans="1:14" ht="21" customHeight="1" x14ac:dyDescent="0.2">
      <c r="A72" s="1196"/>
      <c r="B72" s="684" t="s">
        <v>355</v>
      </c>
      <c r="C72" s="693">
        <v>34.6</v>
      </c>
      <c r="D72" s="693">
        <v>19.600000000000001</v>
      </c>
      <c r="E72" s="693">
        <v>24.9</v>
      </c>
      <c r="F72" s="693">
        <v>33</v>
      </c>
      <c r="G72" s="693">
        <v>41.900000000000006</v>
      </c>
      <c r="H72" s="693">
        <v>16</v>
      </c>
      <c r="I72" s="693">
        <v>23</v>
      </c>
      <c r="J72" s="693">
        <v>16.8</v>
      </c>
      <c r="K72" s="699">
        <v>17.2</v>
      </c>
      <c r="L72" s="707"/>
      <c r="M72" s="644"/>
      <c r="N72" s="644"/>
    </row>
    <row r="73" spans="1:14" ht="21" hidden="1" customHeight="1" x14ac:dyDescent="0.2">
      <c r="A73" s="1196"/>
      <c r="B73" s="684" t="s">
        <v>356</v>
      </c>
      <c r="C73" s="704"/>
      <c r="D73" s="693"/>
      <c r="E73" s="693"/>
      <c r="F73" s="693"/>
      <c r="G73" s="693"/>
      <c r="H73" s="751"/>
      <c r="I73" s="751"/>
      <c r="J73" s="751"/>
      <c r="K73" s="757"/>
      <c r="L73" s="707"/>
      <c r="M73" s="644"/>
      <c r="N73" s="644"/>
    </row>
    <row r="74" spans="1:14" ht="21" customHeight="1" x14ac:dyDescent="0.2">
      <c r="A74" s="1196"/>
      <c r="B74" s="190" t="s">
        <v>362</v>
      </c>
      <c r="C74" s="259">
        <v>40.4</v>
      </c>
      <c r="D74" s="259">
        <v>23.2</v>
      </c>
      <c r="E74" s="259">
        <v>23.5</v>
      </c>
      <c r="F74" s="259">
        <v>34.200000000000003</v>
      </c>
      <c r="G74" s="259">
        <v>35.299999999999997</v>
      </c>
      <c r="H74" s="259">
        <v>16.8</v>
      </c>
      <c r="I74" s="259">
        <v>24.8</v>
      </c>
      <c r="J74" s="259">
        <v>16.2</v>
      </c>
      <c r="K74" s="815">
        <v>18</v>
      </c>
      <c r="L74" s="260"/>
      <c r="M74" s="260"/>
      <c r="N74" s="260"/>
    </row>
    <row r="75" spans="1:14" ht="21" hidden="1" customHeight="1" x14ac:dyDescent="0.2">
      <c r="A75" s="1196"/>
      <c r="B75" s="695" t="s">
        <v>291</v>
      </c>
      <c r="C75" s="693">
        <v>21.4</v>
      </c>
      <c r="D75" s="693">
        <v>17</v>
      </c>
      <c r="E75" s="693">
        <v>14.7</v>
      </c>
      <c r="F75" s="693">
        <v>25.5</v>
      </c>
      <c r="G75" s="693">
        <v>26.8</v>
      </c>
      <c r="H75" s="751">
        <v>13.2</v>
      </c>
      <c r="I75" s="751">
        <v>18.399999999999999</v>
      </c>
      <c r="J75" s="751">
        <v>11.6</v>
      </c>
      <c r="K75" s="757">
        <v>14</v>
      </c>
      <c r="L75" s="707"/>
      <c r="M75" s="644"/>
      <c r="N75" s="644"/>
    </row>
    <row r="76" spans="1:14" s="506" customFormat="1" ht="21" hidden="1" customHeight="1" x14ac:dyDescent="0.2">
      <c r="A76" s="1196"/>
      <c r="B76" s="695" t="s">
        <v>292</v>
      </c>
      <c r="C76" s="693">
        <v>35.400000000000006</v>
      </c>
      <c r="D76" s="693">
        <v>20.6</v>
      </c>
      <c r="E76" s="693">
        <v>16</v>
      </c>
      <c r="F76" s="693">
        <v>25.3</v>
      </c>
      <c r="G76" s="693">
        <v>26.6</v>
      </c>
      <c r="H76" s="751">
        <v>13.6</v>
      </c>
      <c r="I76" s="751">
        <v>17.8</v>
      </c>
      <c r="J76" s="751">
        <v>12</v>
      </c>
      <c r="K76" s="757">
        <v>14</v>
      </c>
      <c r="L76" s="707"/>
      <c r="M76" s="644"/>
      <c r="N76" s="644"/>
    </row>
    <row r="77" spans="1:14" s="644" customFormat="1" ht="21" customHeight="1" x14ac:dyDescent="0.2">
      <c r="A77" s="1196"/>
      <c r="B77" s="695" t="s">
        <v>293</v>
      </c>
      <c r="C77" s="693">
        <v>32.9</v>
      </c>
      <c r="D77" s="693">
        <v>19.600000000000001</v>
      </c>
      <c r="E77" s="693">
        <v>19.399999999999999</v>
      </c>
      <c r="F77" s="693">
        <v>30</v>
      </c>
      <c r="G77" s="693">
        <v>27.6</v>
      </c>
      <c r="H77" s="693">
        <v>13.4</v>
      </c>
      <c r="I77" s="693">
        <v>17.8</v>
      </c>
      <c r="J77" s="693">
        <v>10.4</v>
      </c>
      <c r="K77" s="699">
        <v>14.2</v>
      </c>
      <c r="L77" s="707"/>
    </row>
    <row r="78" spans="1:14" s="644" customFormat="1" ht="21" hidden="1" customHeight="1" x14ac:dyDescent="0.2">
      <c r="A78" s="1196"/>
      <c r="B78" s="695" t="s">
        <v>294</v>
      </c>
      <c r="C78" s="704">
        <v>40.4</v>
      </c>
      <c r="D78" s="693">
        <v>19.2</v>
      </c>
      <c r="E78" s="693">
        <v>17.2</v>
      </c>
      <c r="F78" s="693">
        <v>33.200000000000003</v>
      </c>
      <c r="G78" s="693">
        <v>27.6</v>
      </c>
      <c r="H78" s="751">
        <v>13.4</v>
      </c>
      <c r="I78" s="751">
        <v>15.8</v>
      </c>
      <c r="J78" s="751">
        <v>11.6</v>
      </c>
      <c r="K78" s="757">
        <v>14.2</v>
      </c>
      <c r="L78" s="707"/>
      <c r="N78" s="260"/>
    </row>
    <row r="79" spans="1:14" s="644" customFormat="1" ht="21" hidden="1" customHeight="1" x14ac:dyDescent="0.2">
      <c r="A79" s="1196"/>
      <c r="B79" s="695" t="s">
        <v>269</v>
      </c>
      <c r="C79" s="693">
        <v>34.1</v>
      </c>
      <c r="D79" s="693">
        <v>18.600000000000001</v>
      </c>
      <c r="E79" s="693">
        <v>17</v>
      </c>
      <c r="F79" s="693">
        <v>28.8</v>
      </c>
      <c r="G79" s="693">
        <v>27.4</v>
      </c>
      <c r="H79" s="751">
        <v>13.4</v>
      </c>
      <c r="I79" s="751">
        <v>17.399999999999999</v>
      </c>
      <c r="J79" s="751">
        <v>11.4</v>
      </c>
      <c r="K79" s="757">
        <v>14</v>
      </c>
      <c r="L79" s="707"/>
    </row>
    <row r="80" spans="1:14" ht="21" customHeight="1" x14ac:dyDescent="0.2">
      <c r="A80" s="1196"/>
      <c r="B80" s="190" t="s">
        <v>582</v>
      </c>
      <c r="C80" s="259">
        <f>C72-C77</f>
        <v>1.7000000000000028</v>
      </c>
      <c r="D80" s="259">
        <f t="shared" ref="D80:K80" si="32">D72-D77</f>
        <v>0</v>
      </c>
      <c r="E80" s="259">
        <f t="shared" si="32"/>
        <v>5.5</v>
      </c>
      <c r="F80" s="259">
        <f t="shared" si="32"/>
        <v>3</v>
      </c>
      <c r="G80" s="259">
        <f t="shared" si="32"/>
        <v>14.300000000000004</v>
      </c>
      <c r="H80" s="259">
        <f t="shared" si="32"/>
        <v>2.5999999999999996</v>
      </c>
      <c r="I80" s="259">
        <f t="shared" si="32"/>
        <v>5.1999999999999993</v>
      </c>
      <c r="J80" s="259">
        <f t="shared" si="32"/>
        <v>6.4</v>
      </c>
      <c r="K80" s="815">
        <f t="shared" si="32"/>
        <v>3</v>
      </c>
      <c r="L80" s="259"/>
      <c r="M80" s="260"/>
      <c r="N80" s="644"/>
    </row>
    <row r="81" spans="1:14" s="644" customFormat="1" ht="21" customHeight="1" x14ac:dyDescent="0.2">
      <c r="A81" s="1197"/>
      <c r="B81" s="1134" t="s">
        <v>584</v>
      </c>
      <c r="C81" s="1140">
        <f>C72-C71</f>
        <v>-5.3999999999999986</v>
      </c>
      <c r="D81" s="1140">
        <f t="shared" ref="D81:K81" si="33">D72-D71</f>
        <v>-3.2999999999999972</v>
      </c>
      <c r="E81" s="1140">
        <f t="shared" si="33"/>
        <v>1.5</v>
      </c>
      <c r="F81" s="1140">
        <f t="shared" si="33"/>
        <v>-2.3999999999999986</v>
      </c>
      <c r="G81" s="1140">
        <f t="shared" si="33"/>
        <v>9.3000000000000043</v>
      </c>
      <c r="H81" s="1140">
        <f t="shared" si="33"/>
        <v>-2.1000000000000014</v>
      </c>
      <c r="I81" s="1140">
        <f t="shared" si="33"/>
        <v>-2.8000000000000007</v>
      </c>
      <c r="J81" s="1140">
        <f t="shared" si="33"/>
        <v>-0.59999999999999787</v>
      </c>
      <c r="K81" s="1148">
        <f t="shared" si="33"/>
        <v>-2.1999999999999993</v>
      </c>
      <c r="L81" s="1140"/>
      <c r="N81" s="260"/>
    </row>
    <row r="82" spans="1:14" x14ac:dyDescent="0.2">
      <c r="A82" s="179" t="s">
        <v>84</v>
      </c>
      <c r="B82" s="425"/>
      <c r="C82" s="426"/>
      <c r="D82" s="426"/>
      <c r="E82" s="426"/>
      <c r="F82" s="426"/>
      <c r="G82" s="426"/>
      <c r="H82" s="426"/>
      <c r="I82" s="426"/>
      <c r="J82" s="1024"/>
      <c r="K82" s="1025"/>
    </row>
    <row r="83" spans="1:14" x14ac:dyDescent="0.2">
      <c r="A83" s="116"/>
      <c r="B83" s="194"/>
      <c r="C83" s="229"/>
      <c r="D83" s="229"/>
      <c r="E83" s="229"/>
      <c r="F83" s="229"/>
      <c r="G83" s="229"/>
      <c r="H83" s="229"/>
      <c r="I83" s="229"/>
      <c r="J83" s="203"/>
      <c r="K83" s="204"/>
    </row>
    <row r="84" spans="1:14" x14ac:dyDescent="0.2">
      <c r="A84" s="58" t="s">
        <v>56</v>
      </c>
      <c r="B84" s="14"/>
      <c r="C84" s="205"/>
      <c r="D84" s="206"/>
      <c r="E84" s="206"/>
      <c r="F84" s="206"/>
      <c r="G84" s="206"/>
      <c r="H84" s="95"/>
      <c r="I84" s="207"/>
      <c r="J84" s="95"/>
      <c r="K84" s="95"/>
    </row>
    <row r="85" spans="1:14" s="644" customFormat="1" x14ac:dyDescent="0.2">
      <c r="A85" s="290" t="s">
        <v>421</v>
      </c>
      <c r="B85" s="636"/>
      <c r="C85" s="205"/>
      <c r="D85" s="433"/>
      <c r="E85" s="433"/>
      <c r="F85" s="433"/>
      <c r="G85" s="433"/>
      <c r="H85" s="434"/>
      <c r="I85" s="207"/>
      <c r="J85" s="434"/>
      <c r="K85" s="434"/>
    </row>
    <row r="86" spans="1:14" ht="25.5" customHeight="1" x14ac:dyDescent="0.2">
      <c r="A86" s="1231" t="s">
        <v>422</v>
      </c>
      <c r="B86" s="1231"/>
      <c r="C86" s="1231"/>
      <c r="D86" s="1231"/>
      <c r="E86" s="1231"/>
      <c r="F86" s="1231"/>
      <c r="G86" s="1231"/>
      <c r="H86" s="1231"/>
      <c r="I86" s="1231"/>
      <c r="J86" s="1231"/>
      <c r="K86" s="1231"/>
    </row>
    <row r="87" spans="1:14" x14ac:dyDescent="0.2">
      <c r="A87" s="1231" t="s">
        <v>78</v>
      </c>
      <c r="B87" s="1231"/>
      <c r="C87" s="1231"/>
      <c r="D87" s="1231"/>
      <c r="E87" s="1231"/>
      <c r="F87" s="1231"/>
      <c r="G87" s="1231"/>
      <c r="H87" s="1231"/>
      <c r="I87" s="1231"/>
      <c r="J87" s="1231"/>
      <c r="K87" s="1231"/>
    </row>
    <row r="88" spans="1:14" x14ac:dyDescent="0.2">
      <c r="A88" s="1238" t="s">
        <v>423</v>
      </c>
      <c r="B88" s="1238"/>
      <c r="C88" s="1238"/>
      <c r="D88" s="1238"/>
      <c r="E88" s="1238"/>
      <c r="F88" s="1238"/>
      <c r="G88" s="1238"/>
      <c r="H88" s="1238"/>
      <c r="I88" s="1238"/>
      <c r="J88" s="1238"/>
      <c r="K88" s="1238"/>
    </row>
    <row r="89" spans="1:14" ht="26.25" customHeight="1" x14ac:dyDescent="0.2">
      <c r="A89" s="1231" t="s">
        <v>424</v>
      </c>
      <c r="B89" s="1231"/>
      <c r="C89" s="1231"/>
      <c r="D89" s="1231"/>
      <c r="E89" s="1231"/>
      <c r="F89" s="1231"/>
      <c r="G89" s="1231"/>
      <c r="H89" s="1231"/>
      <c r="I89" s="1231"/>
      <c r="J89" s="1231"/>
      <c r="K89" s="1231"/>
    </row>
    <row r="90" spans="1:14" s="644" customFormat="1" ht="41.25" customHeight="1" x14ac:dyDescent="0.2">
      <c r="A90" s="1231" t="s">
        <v>201</v>
      </c>
      <c r="B90" s="1231"/>
      <c r="C90" s="1231"/>
      <c r="D90" s="1231"/>
      <c r="E90" s="1231"/>
      <c r="F90" s="1231"/>
      <c r="G90" s="1231"/>
      <c r="H90" s="1231"/>
      <c r="I90" s="1231"/>
      <c r="J90" s="1231"/>
      <c r="K90" s="1231"/>
      <c r="L90" s="702"/>
      <c r="M90" s="702"/>
    </row>
    <row r="91" spans="1:14" x14ac:dyDescent="0.2">
      <c r="A91" s="1241" t="s">
        <v>518</v>
      </c>
      <c r="B91" s="1242"/>
      <c r="C91" s="1242"/>
      <c r="D91" s="1207"/>
      <c r="E91" s="207"/>
      <c r="F91" s="207"/>
      <c r="G91" s="207"/>
      <c r="H91" s="207"/>
      <c r="I91" s="207"/>
      <c r="J91" s="208"/>
      <c r="K91" s="209"/>
      <c r="L91" s="18"/>
      <c r="M91" s="18"/>
    </row>
    <row r="94" spans="1:14" ht="15" x14ac:dyDescent="0.25">
      <c r="A94" s="231"/>
    </row>
    <row r="118" spans="1:13" x14ac:dyDescent="0.2">
      <c r="C118" s="235"/>
      <c r="D118" s="235"/>
      <c r="E118" s="235"/>
      <c r="F118" s="235"/>
      <c r="G118" s="235"/>
      <c r="H118" s="235"/>
      <c r="I118" s="235"/>
      <c r="J118" s="235"/>
      <c r="K118" s="235"/>
      <c r="L118" s="226"/>
      <c r="M118" s="226"/>
    </row>
    <row r="119" spans="1:13" ht="15.75" x14ac:dyDescent="0.25">
      <c r="A119" s="269"/>
      <c r="B119" s="274"/>
      <c r="C119" s="185"/>
      <c r="D119" s="185"/>
      <c r="E119" s="185"/>
      <c r="F119" s="185"/>
      <c r="G119" s="185"/>
      <c r="H119" s="185"/>
      <c r="I119" s="275"/>
      <c r="J119" s="185"/>
      <c r="K119" s="56"/>
      <c r="L119" s="235"/>
      <c r="M119" s="226"/>
    </row>
    <row r="120" spans="1:13" x14ac:dyDescent="0.2">
      <c r="A120" s="270"/>
      <c r="B120" s="185"/>
      <c r="C120" s="276"/>
      <c r="D120" s="1239"/>
      <c r="E120" s="1239"/>
      <c r="F120" s="276"/>
      <c r="G120" s="276"/>
      <c r="H120" s="276"/>
      <c r="I120" s="276"/>
      <c r="J120" s="276"/>
      <c r="K120" s="277"/>
      <c r="L120" s="235"/>
      <c r="M120" s="226"/>
    </row>
    <row r="121" spans="1:13" x14ac:dyDescent="0.2">
      <c r="A121" s="269"/>
      <c r="B121" s="278"/>
      <c r="C121" s="279"/>
      <c r="D121" s="1240"/>
      <c r="E121" s="1240"/>
      <c r="F121" s="279"/>
      <c r="G121" s="279"/>
      <c r="H121" s="279"/>
      <c r="I121" s="279"/>
      <c r="J121" s="279"/>
      <c r="K121" s="277"/>
      <c r="L121" s="235"/>
      <c r="M121" s="226"/>
    </row>
    <row r="122" spans="1:13" x14ac:dyDescent="0.2">
      <c r="A122" s="269"/>
      <c r="B122" s="280"/>
      <c r="C122" s="281"/>
      <c r="D122" s="281"/>
      <c r="E122" s="281"/>
      <c r="F122" s="281"/>
      <c r="G122" s="281"/>
      <c r="H122" s="281"/>
      <c r="I122" s="281"/>
      <c r="J122" s="281"/>
      <c r="K122" s="282"/>
      <c r="L122" s="235"/>
      <c r="M122" s="226"/>
    </row>
    <row r="123" spans="1:13" x14ac:dyDescent="0.2">
      <c r="A123" s="269"/>
      <c r="B123" s="280"/>
      <c r="C123" s="281"/>
      <c r="D123" s="281"/>
      <c r="E123" s="281"/>
      <c r="F123" s="281"/>
      <c r="G123" s="281"/>
      <c r="H123" s="281"/>
      <c r="I123" s="281"/>
      <c r="J123" s="281"/>
      <c r="K123" s="282"/>
      <c r="L123" s="235"/>
      <c r="M123" s="226"/>
    </row>
    <row r="124" spans="1:13" x14ac:dyDescent="0.2">
      <c r="A124" s="269"/>
      <c r="B124" s="280"/>
      <c r="C124" s="283"/>
      <c r="D124" s="281"/>
      <c r="E124" s="281"/>
      <c r="F124" s="281"/>
      <c r="G124" s="281"/>
      <c r="H124" s="281"/>
      <c r="I124" s="284"/>
      <c r="J124" s="281"/>
      <c r="K124" s="282"/>
      <c r="L124" s="235"/>
      <c r="M124" s="226"/>
    </row>
    <row r="125" spans="1:13" x14ac:dyDescent="0.2">
      <c r="A125" s="269"/>
      <c r="B125" s="280"/>
      <c r="C125" s="285"/>
      <c r="D125" s="285"/>
      <c r="E125" s="285"/>
      <c r="F125" s="281"/>
      <c r="G125" s="281"/>
      <c r="H125" s="285"/>
      <c r="I125" s="285"/>
      <c r="J125" s="281"/>
      <c r="K125" s="282"/>
      <c r="L125" s="235"/>
      <c r="M125" s="226"/>
    </row>
    <row r="126" spans="1:13" x14ac:dyDescent="0.2">
      <c r="A126" s="269"/>
      <c r="B126" s="280"/>
      <c r="C126" s="285"/>
      <c r="D126" s="285"/>
      <c r="E126" s="285"/>
      <c r="F126" s="281"/>
      <c r="G126" s="281"/>
      <c r="H126" s="285"/>
      <c r="I126" s="285"/>
      <c r="J126" s="281"/>
      <c r="K126" s="282"/>
      <c r="L126" s="235"/>
      <c r="M126" s="226"/>
    </row>
    <row r="127" spans="1:13" x14ac:dyDescent="0.2">
      <c r="A127" s="269"/>
      <c r="B127" s="280"/>
      <c r="C127" s="285"/>
      <c r="D127" s="285"/>
      <c r="E127" s="285"/>
      <c r="F127" s="281"/>
      <c r="G127" s="281"/>
      <c r="H127" s="285"/>
      <c r="I127" s="285"/>
      <c r="J127" s="281"/>
      <c r="K127" s="282"/>
      <c r="L127" s="235"/>
      <c r="M127" s="226"/>
    </row>
    <row r="128" spans="1:13" x14ac:dyDescent="0.2">
      <c r="A128" s="269"/>
      <c r="B128" s="280"/>
      <c r="C128" s="285"/>
      <c r="D128" s="285"/>
      <c r="E128" s="285"/>
      <c r="F128" s="281"/>
      <c r="G128" s="281"/>
      <c r="H128" s="285"/>
      <c r="I128" s="285"/>
      <c r="J128" s="281"/>
      <c r="K128" s="282"/>
      <c r="L128" s="235"/>
      <c r="M128" s="226"/>
    </row>
    <row r="129" spans="1:13" x14ac:dyDescent="0.2">
      <c r="A129" s="269"/>
      <c r="B129" s="280"/>
      <c r="C129" s="285"/>
      <c r="D129" s="285"/>
      <c r="E129" s="285"/>
      <c r="F129" s="281"/>
      <c r="G129" s="281"/>
      <c r="H129" s="285"/>
      <c r="I129" s="285"/>
      <c r="J129" s="281"/>
      <c r="K129" s="282"/>
      <c r="L129" s="235"/>
      <c r="M129" s="226"/>
    </row>
    <row r="130" spans="1:13" x14ac:dyDescent="0.2">
      <c r="A130" s="269"/>
      <c r="B130" s="280"/>
      <c r="C130" s="285"/>
      <c r="D130" s="285"/>
      <c r="E130" s="285"/>
      <c r="F130" s="281"/>
      <c r="G130" s="281"/>
      <c r="H130" s="285"/>
      <c r="I130" s="285"/>
      <c r="J130" s="281"/>
      <c r="K130" s="282"/>
      <c r="L130" s="235"/>
      <c r="M130" s="226"/>
    </row>
    <row r="131" spans="1:13" x14ac:dyDescent="0.2">
      <c r="A131" s="269"/>
      <c r="B131" s="280"/>
      <c r="C131" s="285"/>
      <c r="D131" s="285"/>
      <c r="E131" s="285"/>
      <c r="F131" s="281"/>
      <c r="G131" s="281"/>
      <c r="H131" s="285"/>
      <c r="I131" s="285"/>
      <c r="J131" s="281"/>
      <c r="K131" s="282"/>
      <c r="L131" s="235"/>
      <c r="M131" s="226"/>
    </row>
    <row r="132" spans="1:13" x14ac:dyDescent="0.2">
      <c r="A132" s="269"/>
      <c r="B132" s="280"/>
      <c r="C132" s="285"/>
      <c r="D132" s="285"/>
      <c r="E132" s="285"/>
      <c r="F132" s="281"/>
      <c r="G132" s="281"/>
      <c r="H132" s="285"/>
      <c r="I132" s="285"/>
      <c r="J132" s="281"/>
      <c r="K132" s="282"/>
      <c r="L132" s="235"/>
      <c r="M132" s="226"/>
    </row>
    <row r="133" spans="1:13" x14ac:dyDescent="0.2">
      <c r="A133" s="269"/>
      <c r="B133" s="286"/>
      <c r="C133" s="281"/>
      <c r="D133" s="281"/>
      <c r="E133" s="281"/>
      <c r="F133" s="281"/>
      <c r="G133" s="281"/>
      <c r="H133" s="281"/>
      <c r="I133" s="281"/>
      <c r="J133" s="281"/>
      <c r="K133" s="282"/>
      <c r="L133" s="235"/>
      <c r="M133" s="226"/>
    </row>
    <row r="134" spans="1:13" x14ac:dyDescent="0.2">
      <c r="C134" s="235"/>
      <c r="D134" s="235"/>
      <c r="E134" s="235"/>
      <c r="F134" s="235"/>
      <c r="G134" s="235"/>
      <c r="H134" s="235"/>
      <c r="I134" s="235"/>
      <c r="J134" s="235"/>
      <c r="K134" s="235"/>
      <c r="L134" s="226"/>
      <c r="M134" s="226"/>
    </row>
    <row r="135" spans="1:13" x14ac:dyDescent="0.2">
      <c r="C135" s="235"/>
      <c r="D135" s="235"/>
      <c r="E135" s="235"/>
      <c r="F135" s="235"/>
      <c r="G135" s="235"/>
      <c r="H135" s="235"/>
      <c r="I135" s="235"/>
      <c r="J135" s="235"/>
      <c r="K135" s="235"/>
      <c r="L135" s="226"/>
      <c r="M135" s="226"/>
    </row>
    <row r="136" spans="1:13" x14ac:dyDescent="0.2">
      <c r="C136" s="235"/>
      <c r="D136" s="235"/>
      <c r="E136" s="235"/>
      <c r="F136" s="235"/>
      <c r="G136" s="235"/>
      <c r="H136" s="235"/>
      <c r="I136" s="235"/>
      <c r="J136" s="235"/>
      <c r="K136" s="235"/>
      <c r="L136" s="226"/>
      <c r="M136" s="226"/>
    </row>
    <row r="137" spans="1:13" x14ac:dyDescent="0.2">
      <c r="C137" s="235"/>
      <c r="D137" s="235"/>
      <c r="E137" s="235"/>
      <c r="F137" s="235"/>
      <c r="G137" s="235"/>
      <c r="H137" s="235"/>
      <c r="I137" s="235"/>
      <c r="J137" s="235"/>
      <c r="K137" s="235"/>
      <c r="L137" s="226"/>
      <c r="M137" s="226"/>
    </row>
    <row r="138" spans="1:13" x14ac:dyDescent="0.2">
      <c r="C138" s="235"/>
      <c r="D138" s="235"/>
      <c r="E138" s="235"/>
      <c r="F138" s="235"/>
      <c r="G138" s="235"/>
      <c r="H138" s="235"/>
      <c r="I138" s="235"/>
      <c r="J138" s="235"/>
      <c r="K138" s="235"/>
      <c r="L138" s="226"/>
      <c r="M138" s="226"/>
    </row>
  </sheetData>
  <mergeCells count="14">
    <mergeCell ref="A86:K86"/>
    <mergeCell ref="A70:A81"/>
    <mergeCell ref="A5:A16"/>
    <mergeCell ref="A18:A29"/>
    <mergeCell ref="A31:A42"/>
    <mergeCell ref="A44:A55"/>
    <mergeCell ref="A57:A68"/>
    <mergeCell ref="D120:D121"/>
    <mergeCell ref="E120:E121"/>
    <mergeCell ref="A87:K87"/>
    <mergeCell ref="A88:K88"/>
    <mergeCell ref="A89:K89"/>
    <mergeCell ref="A91:D91"/>
    <mergeCell ref="A90:K90"/>
  </mergeCells>
  <hyperlinks>
    <hyperlink ref="A1" location="Contents!A1" tooltip="Contents Page" display="Return to Contents Page"/>
    <hyperlink ref="A91:C91"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60" orientation="portrait" r:id="rId1"/>
  <rowBreaks count="1" manualBreakCount="1">
    <brk id="92" max="10" man="1"/>
  </rowBreaks>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P80"/>
  <sheetViews>
    <sheetView showGridLines="0" zoomScaleNormal="100" zoomScaleSheetLayoutView="100" workbookViewId="0">
      <pane ySplit="4" topLeftCell="A5" activePane="bottomLeft" state="frozen"/>
      <selection pane="bottomLeft" activeCell="A2" sqref="A2"/>
    </sheetView>
  </sheetViews>
  <sheetFormatPr defaultColWidth="9.28515625" defaultRowHeight="12.75" x14ac:dyDescent="0.2"/>
  <cols>
    <col min="1" max="1" width="29.5703125" style="183" customWidth="1"/>
    <col min="2" max="2" width="5.7109375" style="201" customWidth="1"/>
    <col min="3" max="3" width="8.5703125" style="201" customWidth="1"/>
    <col min="4" max="4" width="8.7109375" style="201" customWidth="1"/>
    <col min="5" max="5" width="8.5703125" style="201" customWidth="1"/>
    <col min="6" max="6" width="8.28515625" style="201" customWidth="1"/>
    <col min="7" max="7" width="7.5703125" style="201" customWidth="1"/>
    <col min="8" max="8" width="7.28515625" style="201" customWidth="1"/>
    <col min="9" max="9" width="8.42578125" style="201" customWidth="1"/>
    <col min="10" max="10" width="8.28515625" style="201" customWidth="1"/>
    <col min="11" max="11" width="0.42578125" style="182" customWidth="1"/>
    <col min="12" max="12" width="11.7109375" style="182" customWidth="1"/>
    <col min="13" max="16384" width="9.28515625" style="182"/>
  </cols>
  <sheetData>
    <row r="1" spans="1:14" ht="16.5" customHeight="1" x14ac:dyDescent="0.2">
      <c r="A1" s="124" t="s">
        <v>85</v>
      </c>
    </row>
    <row r="2" spans="1:14" ht="17.25" x14ac:dyDescent="0.25">
      <c r="A2" s="858" t="s">
        <v>600</v>
      </c>
      <c r="L2" s="221"/>
    </row>
    <row r="3" spans="1:14" ht="15.75" x14ac:dyDescent="0.25">
      <c r="A3" s="809"/>
    </row>
    <row r="4" spans="1:14" s="187" customFormat="1" ht="87" customHeight="1" x14ac:dyDescent="0.2">
      <c r="A4" s="219"/>
      <c r="B4" s="224" t="s">
        <v>13</v>
      </c>
      <c r="C4" s="224" t="s">
        <v>14</v>
      </c>
      <c r="D4" s="224" t="s">
        <v>44</v>
      </c>
      <c r="E4" s="224" t="s">
        <v>16</v>
      </c>
      <c r="F4" s="224" t="s">
        <v>45</v>
      </c>
      <c r="G4" s="224" t="s">
        <v>17</v>
      </c>
      <c r="H4" s="224" t="s">
        <v>76</v>
      </c>
      <c r="I4" s="224" t="s">
        <v>129</v>
      </c>
      <c r="J4" s="224" t="s">
        <v>43</v>
      </c>
      <c r="K4" s="213"/>
    </row>
    <row r="5" spans="1:14" ht="21" customHeight="1" x14ac:dyDescent="0.2">
      <c r="A5" s="291" t="s">
        <v>25</v>
      </c>
      <c r="B5" s="448">
        <v>3</v>
      </c>
      <c r="C5" s="448">
        <v>8</v>
      </c>
      <c r="D5" s="448">
        <v>12</v>
      </c>
      <c r="E5" s="448">
        <v>2</v>
      </c>
      <c r="F5" s="448">
        <v>7</v>
      </c>
      <c r="G5" s="448">
        <v>138</v>
      </c>
      <c r="H5" s="448">
        <v>11</v>
      </c>
      <c r="I5" s="448">
        <v>15</v>
      </c>
      <c r="J5" s="292">
        <f t="shared" ref="J5:J15" si="0">SUM(B5:I5)</f>
        <v>196</v>
      </c>
      <c r="K5" s="292"/>
      <c r="M5" s="340"/>
      <c r="N5" s="211"/>
    </row>
    <row r="6" spans="1:14" ht="21" customHeight="1" x14ac:dyDescent="0.2">
      <c r="A6" s="194" t="s">
        <v>26</v>
      </c>
      <c r="B6" s="449">
        <v>3</v>
      </c>
      <c r="C6" s="449">
        <v>14</v>
      </c>
      <c r="D6" s="449">
        <v>20</v>
      </c>
      <c r="E6" s="449">
        <v>2</v>
      </c>
      <c r="F6" s="449">
        <v>1</v>
      </c>
      <c r="G6" s="449">
        <v>181</v>
      </c>
      <c r="H6" s="449">
        <v>12</v>
      </c>
      <c r="I6" s="449">
        <v>48</v>
      </c>
      <c r="J6" s="293">
        <f t="shared" si="0"/>
        <v>281</v>
      </c>
      <c r="K6" s="293"/>
    </row>
    <row r="7" spans="1:14" ht="21" customHeight="1" x14ac:dyDescent="0.2">
      <c r="A7" s="294" t="s">
        <v>27</v>
      </c>
      <c r="B7" s="450">
        <v>5</v>
      </c>
      <c r="C7" s="451">
        <v>22</v>
      </c>
      <c r="D7" s="451">
        <v>23</v>
      </c>
      <c r="E7" s="451">
        <v>4</v>
      </c>
      <c r="F7" s="451">
        <v>20</v>
      </c>
      <c r="G7" s="451">
        <v>260</v>
      </c>
      <c r="H7" s="452">
        <v>11</v>
      </c>
      <c r="I7" s="451">
        <v>38</v>
      </c>
      <c r="J7" s="295">
        <f t="shared" si="0"/>
        <v>383</v>
      </c>
      <c r="K7" s="295"/>
    </row>
    <row r="8" spans="1:14" ht="21" customHeight="1" x14ac:dyDescent="0.2">
      <c r="A8" s="194" t="s">
        <v>275</v>
      </c>
      <c r="B8" s="453">
        <v>0</v>
      </c>
      <c r="C8" s="453">
        <v>11</v>
      </c>
      <c r="D8" s="453">
        <v>21</v>
      </c>
      <c r="E8" s="449">
        <v>2</v>
      </c>
      <c r="F8" s="449">
        <v>22</v>
      </c>
      <c r="G8" s="453">
        <v>224</v>
      </c>
      <c r="H8" s="453">
        <v>40</v>
      </c>
      <c r="I8" s="449">
        <v>98</v>
      </c>
      <c r="J8" s="293">
        <f t="shared" si="0"/>
        <v>418</v>
      </c>
      <c r="K8" s="293"/>
    </row>
    <row r="9" spans="1:14" ht="21" customHeight="1" x14ac:dyDescent="0.2">
      <c r="A9" s="294" t="s">
        <v>28</v>
      </c>
      <c r="B9" s="454">
        <v>7</v>
      </c>
      <c r="C9" s="454">
        <v>11</v>
      </c>
      <c r="D9" s="454">
        <v>20</v>
      </c>
      <c r="E9" s="451">
        <v>3</v>
      </c>
      <c r="F9" s="451">
        <v>11</v>
      </c>
      <c r="G9" s="454">
        <v>237</v>
      </c>
      <c r="H9" s="454">
        <v>19</v>
      </c>
      <c r="I9" s="451">
        <v>31</v>
      </c>
      <c r="J9" s="295">
        <f t="shared" si="0"/>
        <v>339</v>
      </c>
      <c r="K9" s="295"/>
    </row>
    <row r="10" spans="1:14" ht="21" customHeight="1" x14ac:dyDescent="0.2">
      <c r="A10" s="194" t="s">
        <v>29</v>
      </c>
      <c r="B10" s="453">
        <v>2</v>
      </c>
      <c r="C10" s="453">
        <v>12</v>
      </c>
      <c r="D10" s="453">
        <v>16</v>
      </c>
      <c r="E10" s="449">
        <v>5</v>
      </c>
      <c r="F10" s="449">
        <v>7</v>
      </c>
      <c r="G10" s="453">
        <v>155</v>
      </c>
      <c r="H10" s="453">
        <v>9</v>
      </c>
      <c r="I10" s="449">
        <v>51</v>
      </c>
      <c r="J10" s="293">
        <f t="shared" si="0"/>
        <v>257</v>
      </c>
      <c r="K10" s="293"/>
    </row>
    <row r="11" spans="1:14" ht="21" customHeight="1" x14ac:dyDescent="0.2">
      <c r="A11" s="294" t="s">
        <v>30</v>
      </c>
      <c r="B11" s="454">
        <v>5</v>
      </c>
      <c r="C11" s="454">
        <v>13</v>
      </c>
      <c r="D11" s="454">
        <v>27</v>
      </c>
      <c r="E11" s="451">
        <v>7</v>
      </c>
      <c r="F11" s="451">
        <v>10</v>
      </c>
      <c r="G11" s="454">
        <v>231</v>
      </c>
      <c r="H11" s="454">
        <v>9</v>
      </c>
      <c r="I11" s="451">
        <v>20</v>
      </c>
      <c r="J11" s="295">
        <f t="shared" si="0"/>
        <v>322</v>
      </c>
      <c r="K11" s="295"/>
    </row>
    <row r="12" spans="1:14" ht="21" customHeight="1" x14ac:dyDescent="0.2">
      <c r="A12" s="194" t="s">
        <v>31</v>
      </c>
      <c r="B12" s="453">
        <v>1</v>
      </c>
      <c r="C12" s="453">
        <v>12</v>
      </c>
      <c r="D12" s="453">
        <v>22</v>
      </c>
      <c r="E12" s="449">
        <v>4</v>
      </c>
      <c r="F12" s="449">
        <v>3</v>
      </c>
      <c r="G12" s="453">
        <v>186</v>
      </c>
      <c r="H12" s="453">
        <v>13</v>
      </c>
      <c r="I12" s="449">
        <v>26</v>
      </c>
      <c r="J12" s="293">
        <f t="shared" si="0"/>
        <v>267</v>
      </c>
      <c r="K12" s="293"/>
    </row>
    <row r="13" spans="1:14" ht="21" customHeight="1" x14ac:dyDescent="0.2">
      <c r="A13" s="294" t="s">
        <v>32</v>
      </c>
      <c r="B13" s="454">
        <v>4</v>
      </c>
      <c r="C13" s="454">
        <v>6</v>
      </c>
      <c r="D13" s="454">
        <v>13</v>
      </c>
      <c r="E13" s="451">
        <v>2</v>
      </c>
      <c r="F13" s="451">
        <v>1</v>
      </c>
      <c r="G13" s="454">
        <v>182</v>
      </c>
      <c r="H13" s="454">
        <v>18</v>
      </c>
      <c r="I13" s="451">
        <v>22</v>
      </c>
      <c r="J13" s="295">
        <f t="shared" si="0"/>
        <v>248</v>
      </c>
      <c r="K13" s="295"/>
    </row>
    <row r="14" spans="1:14" ht="21" customHeight="1" x14ac:dyDescent="0.2">
      <c r="A14" s="194" t="s">
        <v>33</v>
      </c>
      <c r="B14" s="453">
        <v>15</v>
      </c>
      <c r="C14" s="453">
        <v>16</v>
      </c>
      <c r="D14" s="453">
        <v>35</v>
      </c>
      <c r="E14" s="449">
        <v>11</v>
      </c>
      <c r="F14" s="449">
        <v>7</v>
      </c>
      <c r="G14" s="453">
        <v>294</v>
      </c>
      <c r="H14" s="453">
        <v>16</v>
      </c>
      <c r="I14" s="449">
        <v>28</v>
      </c>
      <c r="J14" s="293">
        <f t="shared" si="0"/>
        <v>422</v>
      </c>
      <c r="K14" s="293"/>
    </row>
    <row r="15" spans="1:14" ht="21" customHeight="1" x14ac:dyDescent="0.2">
      <c r="A15" s="294" t="s">
        <v>34</v>
      </c>
      <c r="B15" s="454">
        <v>5</v>
      </c>
      <c r="C15" s="454">
        <v>26</v>
      </c>
      <c r="D15" s="454">
        <v>25</v>
      </c>
      <c r="E15" s="451">
        <v>1</v>
      </c>
      <c r="F15" s="451">
        <v>15</v>
      </c>
      <c r="G15" s="454">
        <v>339</v>
      </c>
      <c r="H15" s="454">
        <v>18</v>
      </c>
      <c r="I15" s="451">
        <v>39</v>
      </c>
      <c r="J15" s="295">
        <f t="shared" si="0"/>
        <v>468</v>
      </c>
      <c r="K15" s="295"/>
    </row>
    <row r="16" spans="1:14" ht="21" customHeight="1" x14ac:dyDescent="0.2">
      <c r="A16" s="799" t="s">
        <v>272</v>
      </c>
      <c r="B16" s="296">
        <f t="shared" ref="B16:J16" si="1">SUM(B5:B15)</f>
        <v>50</v>
      </c>
      <c r="C16" s="296">
        <f t="shared" si="1"/>
        <v>151</v>
      </c>
      <c r="D16" s="296">
        <f t="shared" si="1"/>
        <v>234</v>
      </c>
      <c r="E16" s="296">
        <f t="shared" si="1"/>
        <v>43</v>
      </c>
      <c r="F16" s="296">
        <f t="shared" si="1"/>
        <v>104</v>
      </c>
      <c r="G16" s="296">
        <f t="shared" si="1"/>
        <v>2427</v>
      </c>
      <c r="H16" s="296">
        <f t="shared" si="1"/>
        <v>176</v>
      </c>
      <c r="I16" s="296">
        <f t="shared" si="1"/>
        <v>416</v>
      </c>
      <c r="J16" s="296">
        <f t="shared" si="1"/>
        <v>3601</v>
      </c>
      <c r="K16" s="296"/>
    </row>
    <row r="17" spans="1:14" x14ac:dyDescent="0.2">
      <c r="A17" s="116" t="s">
        <v>84</v>
      </c>
      <c r="B17" s="287"/>
      <c r="C17" s="287"/>
      <c r="D17" s="287"/>
      <c r="E17" s="287"/>
      <c r="F17" s="287"/>
      <c r="G17" s="287"/>
      <c r="H17" s="287"/>
      <c r="I17" s="287"/>
      <c r="J17" s="255"/>
      <c r="K17" s="255"/>
    </row>
    <row r="18" spans="1:14" x14ac:dyDescent="0.2">
      <c r="A18" s="182"/>
      <c r="B18" s="194"/>
      <c r="C18" s="229"/>
      <c r="D18" s="229"/>
      <c r="E18" s="229"/>
      <c r="F18" s="229"/>
      <c r="G18" s="229"/>
      <c r="H18" s="229"/>
      <c r="I18" s="229"/>
      <c r="J18" s="203"/>
      <c r="K18" s="204"/>
    </row>
    <row r="19" spans="1:14" x14ac:dyDescent="0.2">
      <c r="A19" s="288" t="s">
        <v>56</v>
      </c>
      <c r="B19" s="289"/>
      <c r="C19" s="205"/>
      <c r="D19" s="206"/>
      <c r="E19" s="206"/>
      <c r="F19" s="206"/>
      <c r="G19" s="206"/>
      <c r="H19" s="95"/>
      <c r="I19" s="207"/>
      <c r="J19" s="95"/>
      <c r="K19" s="95"/>
    </row>
    <row r="20" spans="1:14" ht="25.5" customHeight="1" x14ac:dyDescent="0.2">
      <c r="A20" s="1231" t="s">
        <v>232</v>
      </c>
      <c r="B20" s="1231"/>
      <c r="C20" s="1231"/>
      <c r="D20" s="1231"/>
      <c r="E20" s="1231"/>
      <c r="F20" s="1231"/>
      <c r="G20" s="1231"/>
      <c r="H20" s="1231"/>
      <c r="I20" s="1231"/>
      <c r="J20" s="1231"/>
      <c r="K20" s="290"/>
    </row>
    <row r="21" spans="1:14" ht="13.5" customHeight="1" x14ac:dyDescent="0.2">
      <c r="A21" s="1231" t="s">
        <v>194</v>
      </c>
      <c r="B21" s="1231"/>
      <c r="C21" s="1231"/>
      <c r="D21" s="1231"/>
      <c r="E21" s="1231"/>
      <c r="F21" s="1231"/>
      <c r="G21" s="1231"/>
      <c r="H21" s="1231"/>
      <c r="I21" s="1231"/>
      <c r="J21" s="1231"/>
      <c r="K21" s="290"/>
      <c r="L21" s="290"/>
      <c r="M21" s="290"/>
      <c r="N21" s="290"/>
    </row>
    <row r="22" spans="1:14" s="644" customFormat="1" ht="13.5" customHeight="1" x14ac:dyDescent="0.2">
      <c r="A22" s="1231" t="s">
        <v>425</v>
      </c>
      <c r="B22" s="1231"/>
      <c r="C22" s="1231"/>
      <c r="D22" s="1231"/>
      <c r="E22" s="1231"/>
      <c r="F22" s="1231"/>
      <c r="G22" s="1231"/>
      <c r="H22" s="1231"/>
      <c r="I22" s="1231"/>
      <c r="J22" s="1231"/>
      <c r="K22" s="290"/>
      <c r="L22" s="290"/>
      <c r="M22" s="290"/>
      <c r="N22" s="290"/>
    </row>
    <row r="23" spans="1:14" ht="26.25" customHeight="1" x14ac:dyDescent="0.2">
      <c r="A23" s="1231" t="s">
        <v>303</v>
      </c>
      <c r="B23" s="1231"/>
      <c r="C23" s="1231"/>
      <c r="D23" s="1231"/>
      <c r="E23" s="1231"/>
      <c r="F23" s="1231"/>
      <c r="G23" s="1231"/>
      <c r="H23" s="1231"/>
      <c r="I23" s="1231"/>
      <c r="J23" s="1231"/>
      <c r="K23" s="290"/>
    </row>
    <row r="24" spans="1:14" ht="12" customHeight="1" x14ac:dyDescent="0.2">
      <c r="A24" s="1241" t="s">
        <v>518</v>
      </c>
      <c r="B24" s="1242"/>
      <c r="C24" s="1242"/>
      <c r="D24" s="1242"/>
      <c r="E24" s="1242"/>
      <c r="F24" s="207"/>
      <c r="G24" s="207"/>
      <c r="H24" s="207"/>
      <c r="I24" s="207"/>
      <c r="J24" s="208"/>
      <c r="K24" s="209"/>
      <c r="L24" s="18"/>
      <c r="M24" s="18"/>
    </row>
    <row r="27" spans="1:14" ht="15" x14ac:dyDescent="0.25">
      <c r="A27" s="508"/>
    </row>
    <row r="50" spans="1:16" x14ac:dyDescent="0.2">
      <c r="A50" s="445"/>
      <c r="B50" s="444"/>
      <c r="C50" s="444"/>
      <c r="D50" s="444"/>
      <c r="E50" s="444"/>
      <c r="F50" s="444"/>
      <c r="G50" s="444"/>
      <c r="H50" s="444"/>
      <c r="I50" s="444"/>
      <c r="J50" s="444"/>
      <c r="K50" s="311"/>
      <c r="L50" s="311"/>
      <c r="M50" s="311"/>
      <c r="N50" s="311"/>
      <c r="O50" s="311"/>
    </row>
    <row r="51" spans="1:16" x14ac:dyDescent="0.2">
      <c r="A51" s="445"/>
      <c r="B51" s="474"/>
      <c r="C51" s="474"/>
      <c r="D51" s="474"/>
      <c r="E51" s="474"/>
      <c r="F51" s="474"/>
      <c r="G51" s="474"/>
      <c r="H51" s="474"/>
      <c r="I51" s="474"/>
      <c r="J51" s="474"/>
      <c r="K51" s="311"/>
      <c r="L51" s="311"/>
      <c r="M51" s="311"/>
      <c r="N51" s="311"/>
      <c r="O51" s="311"/>
      <c r="P51" s="226"/>
    </row>
    <row r="52" spans="1:16" ht="15.75" x14ac:dyDescent="0.25">
      <c r="A52" s="475"/>
      <c r="B52" s="471"/>
      <c r="C52" s="471"/>
      <c r="D52" s="471"/>
      <c r="E52" s="471"/>
      <c r="F52" s="471"/>
      <c r="G52" s="471"/>
      <c r="H52" s="476"/>
      <c r="I52" s="471"/>
      <c r="J52" s="471"/>
      <c r="K52" s="444"/>
      <c r="L52" s="311"/>
      <c r="M52" s="311"/>
      <c r="N52" s="311"/>
      <c r="O52" s="311"/>
      <c r="P52" s="226"/>
    </row>
    <row r="53" spans="1:16" s="311" customFormat="1" x14ac:dyDescent="0.2">
      <c r="A53" s="471"/>
      <c r="B53" s="472" t="s">
        <v>13</v>
      </c>
      <c r="C53" s="472" t="s">
        <v>14</v>
      </c>
      <c r="D53" s="472" t="s">
        <v>44</v>
      </c>
      <c r="E53" s="472" t="s">
        <v>16</v>
      </c>
      <c r="F53" s="472" t="s">
        <v>45</v>
      </c>
      <c r="G53" s="472" t="s">
        <v>17</v>
      </c>
      <c r="H53" s="472" t="s">
        <v>76</v>
      </c>
      <c r="I53" s="472" t="s">
        <v>148</v>
      </c>
      <c r="J53" s="473"/>
      <c r="K53" s="444"/>
    </row>
    <row r="54" spans="1:16" x14ac:dyDescent="0.2">
      <c r="A54" s="477"/>
      <c r="B54" s="478"/>
      <c r="C54" s="478"/>
      <c r="D54" s="478"/>
      <c r="E54" s="478"/>
      <c r="F54" s="478"/>
      <c r="G54" s="478"/>
      <c r="H54" s="478"/>
      <c r="I54" s="478"/>
      <c r="J54" s="473"/>
      <c r="K54" s="444"/>
      <c r="L54" s="311"/>
      <c r="M54" s="311"/>
      <c r="N54" s="311"/>
      <c r="O54" s="311"/>
      <c r="P54" s="226"/>
    </row>
    <row r="55" spans="1:16" x14ac:dyDescent="0.2">
      <c r="A55" s="445"/>
      <c r="B55" s="444"/>
      <c r="C55" s="444"/>
      <c r="D55" s="444"/>
      <c r="E55" s="444"/>
      <c r="F55" s="444"/>
      <c r="G55" s="444"/>
      <c r="H55" s="444"/>
      <c r="I55" s="444"/>
      <c r="J55" s="444"/>
      <c r="K55" s="444"/>
      <c r="L55" s="311"/>
      <c r="M55" s="311"/>
      <c r="N55" s="311"/>
      <c r="O55" s="311"/>
      <c r="P55" s="226"/>
    </row>
    <row r="56" spans="1:16" x14ac:dyDescent="0.2">
      <c r="A56" s="445"/>
      <c r="B56" s="444"/>
      <c r="C56" s="444"/>
      <c r="D56" s="444"/>
      <c r="E56" s="444"/>
      <c r="F56" s="444"/>
      <c r="G56" s="444"/>
      <c r="H56" s="444"/>
      <c r="I56" s="444"/>
      <c r="J56" s="444"/>
      <c r="K56" s="444"/>
      <c r="L56" s="311"/>
      <c r="M56" s="311"/>
      <c r="N56" s="311"/>
      <c r="O56" s="311"/>
      <c r="P56" s="226"/>
    </row>
    <row r="57" spans="1:16" x14ac:dyDescent="0.2">
      <c r="A57" s="445"/>
      <c r="B57" s="444"/>
      <c r="C57" s="444"/>
      <c r="D57" s="444"/>
      <c r="E57" s="444"/>
      <c r="F57" s="444"/>
      <c r="G57" s="444"/>
      <c r="H57" s="444"/>
      <c r="I57" s="444"/>
      <c r="J57" s="444"/>
      <c r="K57" s="444"/>
      <c r="L57" s="311"/>
      <c r="M57" s="311"/>
      <c r="N57" s="311"/>
      <c r="O57" s="311"/>
      <c r="P57" s="226"/>
    </row>
    <row r="58" spans="1:16" x14ac:dyDescent="0.2">
      <c r="A58" s="445"/>
      <c r="B58" s="444"/>
      <c r="C58" s="444"/>
      <c r="D58" s="444"/>
      <c r="E58" s="444"/>
      <c r="F58" s="444"/>
      <c r="G58" s="444"/>
      <c r="H58" s="444"/>
      <c r="I58" s="444"/>
      <c r="J58" s="444"/>
      <c r="K58" s="444"/>
      <c r="L58" s="311"/>
      <c r="M58" s="311"/>
      <c r="N58" s="311"/>
      <c r="O58" s="311"/>
      <c r="P58" s="226"/>
    </row>
    <row r="59" spans="1:16" x14ac:dyDescent="0.2">
      <c r="A59" s="445"/>
      <c r="B59" s="444"/>
      <c r="C59" s="444"/>
      <c r="D59" s="444"/>
      <c r="E59" s="444"/>
      <c r="F59" s="444"/>
      <c r="G59" s="444"/>
      <c r="H59" s="444"/>
      <c r="I59" s="444"/>
      <c r="J59" s="444"/>
      <c r="K59" s="444"/>
      <c r="L59" s="311"/>
      <c r="M59" s="311"/>
      <c r="N59" s="311"/>
      <c r="O59" s="311"/>
      <c r="P59" s="226"/>
    </row>
    <row r="60" spans="1:16" x14ac:dyDescent="0.2">
      <c r="A60" s="445"/>
      <c r="B60" s="444"/>
      <c r="C60" s="444"/>
      <c r="D60" s="444"/>
      <c r="E60" s="444"/>
      <c r="F60" s="444"/>
      <c r="G60" s="444"/>
      <c r="H60" s="444"/>
      <c r="I60" s="444"/>
      <c r="J60" s="444"/>
      <c r="K60" s="444"/>
      <c r="L60" s="311"/>
      <c r="M60" s="311"/>
      <c r="N60" s="311"/>
      <c r="O60" s="311"/>
    </row>
    <row r="61" spans="1:16" x14ac:dyDescent="0.2">
      <c r="A61" s="445"/>
      <c r="B61" s="444"/>
      <c r="C61" s="444"/>
      <c r="D61" s="444"/>
      <c r="E61" s="444"/>
      <c r="F61" s="444"/>
      <c r="G61" s="444"/>
      <c r="H61" s="444"/>
      <c r="I61" s="444"/>
      <c r="J61" s="444"/>
      <c r="K61" s="444"/>
      <c r="L61" s="311"/>
      <c r="M61" s="311"/>
      <c r="N61" s="311"/>
      <c r="O61" s="311"/>
    </row>
    <row r="62" spans="1:16" x14ac:dyDescent="0.2">
      <c r="A62" s="445"/>
      <c r="B62" s="444"/>
      <c r="C62" s="444"/>
      <c r="D62" s="444"/>
      <c r="E62" s="444"/>
      <c r="F62" s="444"/>
      <c r="G62" s="444"/>
      <c r="H62" s="444"/>
      <c r="I62" s="444"/>
      <c r="J62" s="444"/>
      <c r="K62" s="444"/>
      <c r="L62" s="311"/>
      <c r="M62" s="311"/>
      <c r="N62" s="311"/>
      <c r="O62" s="311"/>
    </row>
    <row r="63" spans="1:16" x14ac:dyDescent="0.2">
      <c r="A63" s="445"/>
      <c r="B63" s="444"/>
      <c r="C63" s="444"/>
      <c r="D63" s="444"/>
      <c r="E63" s="444"/>
      <c r="F63" s="444"/>
      <c r="G63" s="444"/>
      <c r="H63" s="444"/>
      <c r="I63" s="444"/>
      <c r="J63" s="444"/>
      <c r="K63" s="444"/>
      <c r="L63" s="311"/>
      <c r="M63" s="311"/>
      <c r="N63" s="311"/>
      <c r="O63" s="311"/>
    </row>
    <row r="64" spans="1:16" x14ac:dyDescent="0.2">
      <c r="A64" s="445"/>
      <c r="B64" s="444"/>
      <c r="C64" s="444"/>
      <c r="D64" s="444"/>
      <c r="E64" s="444"/>
      <c r="F64" s="444"/>
      <c r="G64" s="444"/>
      <c r="H64" s="444"/>
      <c r="I64" s="444"/>
      <c r="J64" s="444"/>
      <c r="K64" s="311"/>
      <c r="L64" s="311"/>
      <c r="M64" s="311"/>
      <c r="N64" s="311"/>
      <c r="O64" s="311"/>
    </row>
    <row r="65" spans="1:15" x14ac:dyDescent="0.2">
      <c r="A65" s="445"/>
      <c r="B65" s="444"/>
      <c r="C65" s="444"/>
      <c r="D65" s="444"/>
      <c r="E65" s="444"/>
      <c r="F65" s="444"/>
      <c r="G65" s="444"/>
      <c r="H65" s="444"/>
      <c r="I65" s="444"/>
      <c r="J65" s="444"/>
      <c r="K65" s="311"/>
      <c r="L65" s="311"/>
      <c r="M65" s="311"/>
      <c r="N65" s="311"/>
      <c r="O65" s="311"/>
    </row>
    <row r="66" spans="1:15" x14ac:dyDescent="0.2">
      <c r="A66" s="445"/>
      <c r="B66" s="444"/>
      <c r="C66" s="444"/>
      <c r="D66" s="444"/>
      <c r="E66" s="444"/>
      <c r="F66" s="444"/>
      <c r="G66" s="444"/>
      <c r="H66" s="444"/>
      <c r="I66" s="444"/>
      <c r="J66" s="444"/>
      <c r="K66" s="311"/>
      <c r="L66" s="311"/>
      <c r="M66" s="311"/>
      <c r="N66" s="311"/>
      <c r="O66" s="311"/>
    </row>
    <row r="67" spans="1:15" x14ac:dyDescent="0.2">
      <c r="A67" s="445"/>
      <c r="B67" s="444"/>
      <c r="C67" s="444"/>
      <c r="D67" s="444"/>
      <c r="E67" s="444"/>
      <c r="F67" s="444"/>
      <c r="G67" s="444"/>
      <c r="H67" s="444"/>
      <c r="I67" s="444"/>
      <c r="J67" s="444"/>
      <c r="K67" s="311"/>
      <c r="L67" s="311"/>
      <c r="M67" s="311"/>
      <c r="N67" s="311"/>
      <c r="O67" s="311"/>
    </row>
    <row r="68" spans="1:15" x14ac:dyDescent="0.2">
      <c r="A68" s="445"/>
      <c r="B68" s="444"/>
      <c r="C68" s="444"/>
      <c r="D68" s="444"/>
      <c r="E68" s="444"/>
      <c r="F68" s="444"/>
      <c r="G68" s="444"/>
      <c r="H68" s="444"/>
      <c r="I68" s="444"/>
      <c r="J68" s="444"/>
      <c r="K68" s="311"/>
      <c r="L68" s="311"/>
      <c r="M68" s="311"/>
      <c r="N68" s="311"/>
      <c r="O68" s="311"/>
    </row>
    <row r="69" spans="1:15" x14ac:dyDescent="0.2">
      <c r="A69" s="445"/>
      <c r="B69" s="444"/>
      <c r="C69" s="444"/>
      <c r="D69" s="444"/>
      <c r="E69" s="444"/>
      <c r="F69" s="444"/>
      <c r="G69" s="444"/>
      <c r="H69" s="444"/>
      <c r="I69" s="444"/>
      <c r="J69" s="444"/>
      <c r="K69" s="311"/>
      <c r="L69" s="311"/>
      <c r="M69" s="311"/>
      <c r="N69" s="311"/>
      <c r="O69" s="311"/>
    </row>
    <row r="70" spans="1:15" x14ac:dyDescent="0.2">
      <c r="A70" s="445"/>
      <c r="B70" s="444"/>
      <c r="C70" s="444"/>
      <c r="D70" s="444"/>
      <c r="E70" s="444"/>
      <c r="F70" s="444"/>
      <c r="G70" s="444"/>
      <c r="H70" s="444"/>
      <c r="I70" s="444"/>
      <c r="J70" s="444"/>
      <c r="K70" s="311"/>
      <c r="L70" s="311"/>
      <c r="M70" s="311"/>
      <c r="N70" s="311"/>
      <c r="O70" s="311"/>
    </row>
    <row r="71" spans="1:15" x14ac:dyDescent="0.2">
      <c r="A71" s="445"/>
      <c r="B71" s="444"/>
      <c r="C71" s="444"/>
      <c r="D71" s="444"/>
      <c r="E71" s="444"/>
      <c r="F71" s="444"/>
      <c r="G71" s="444"/>
      <c r="H71" s="444"/>
      <c r="I71" s="444"/>
      <c r="J71" s="444"/>
      <c r="K71" s="311"/>
      <c r="L71" s="311"/>
      <c r="M71" s="311"/>
      <c r="N71" s="311"/>
      <c r="O71" s="311"/>
    </row>
    <row r="72" spans="1:15" x14ac:dyDescent="0.2">
      <c r="A72" s="445"/>
      <c r="B72" s="444"/>
      <c r="C72" s="444"/>
      <c r="D72" s="444"/>
      <c r="E72" s="444"/>
      <c r="F72" s="444"/>
      <c r="G72" s="444"/>
      <c r="H72" s="444"/>
      <c r="I72" s="444"/>
      <c r="J72" s="444"/>
      <c r="K72" s="311"/>
      <c r="L72" s="311"/>
      <c r="M72" s="311"/>
      <c r="N72" s="311"/>
      <c r="O72" s="311"/>
    </row>
    <row r="73" spans="1:15" x14ac:dyDescent="0.2">
      <c r="A73" s="445"/>
      <c r="B73" s="444"/>
      <c r="C73" s="444"/>
      <c r="D73" s="444"/>
      <c r="E73" s="444"/>
      <c r="F73" s="444"/>
      <c r="G73" s="444"/>
      <c r="H73" s="444"/>
      <c r="I73" s="444"/>
      <c r="J73" s="444"/>
      <c r="K73" s="311"/>
      <c r="L73" s="311"/>
      <c r="M73" s="311"/>
      <c r="N73" s="311"/>
      <c r="O73" s="311"/>
    </row>
    <row r="74" spans="1:15" x14ac:dyDescent="0.2">
      <c r="A74" s="445"/>
      <c r="B74" s="444"/>
      <c r="C74" s="444"/>
      <c r="D74" s="444"/>
      <c r="E74" s="444"/>
      <c r="F74" s="444"/>
      <c r="G74" s="444"/>
      <c r="H74" s="444"/>
      <c r="I74" s="444"/>
      <c r="J74" s="444"/>
      <c r="K74" s="311"/>
      <c r="L74" s="311"/>
      <c r="M74" s="311"/>
      <c r="N74" s="311"/>
      <c r="O74" s="311"/>
    </row>
    <row r="75" spans="1:15" x14ac:dyDescent="0.2">
      <c r="A75" s="445"/>
      <c r="B75" s="444"/>
      <c r="C75" s="444"/>
      <c r="D75" s="444"/>
      <c r="E75" s="444"/>
      <c r="F75" s="444"/>
      <c r="G75" s="444"/>
      <c r="H75" s="444"/>
      <c r="I75" s="444"/>
      <c r="J75" s="444"/>
      <c r="K75" s="311"/>
      <c r="L75" s="311"/>
      <c r="M75" s="311"/>
      <c r="N75" s="311"/>
      <c r="O75" s="311"/>
    </row>
    <row r="76" spans="1:15" x14ac:dyDescent="0.2">
      <c r="A76" s="445"/>
      <c r="B76" s="444"/>
      <c r="C76" s="444"/>
      <c r="D76" s="444"/>
      <c r="E76" s="444"/>
      <c r="F76" s="444"/>
      <c r="G76" s="444"/>
      <c r="H76" s="444"/>
      <c r="I76" s="444"/>
      <c r="J76" s="444"/>
      <c r="K76" s="311"/>
      <c r="L76" s="311"/>
      <c r="M76" s="311"/>
      <c r="N76" s="311"/>
      <c r="O76" s="311"/>
    </row>
    <row r="77" spans="1:15" x14ac:dyDescent="0.2">
      <c r="A77" s="445"/>
      <c r="B77" s="444"/>
      <c r="C77" s="444"/>
      <c r="D77" s="444"/>
      <c r="E77" s="444"/>
      <c r="F77" s="444"/>
      <c r="G77" s="444"/>
      <c r="H77" s="444"/>
      <c r="I77" s="444"/>
      <c r="J77" s="444"/>
      <c r="K77" s="311"/>
      <c r="L77" s="311"/>
      <c r="M77" s="311"/>
      <c r="N77" s="311"/>
      <c r="O77" s="311"/>
    </row>
    <row r="78" spans="1:15" x14ac:dyDescent="0.2">
      <c r="A78" s="445"/>
      <c r="B78" s="444"/>
      <c r="C78" s="444"/>
      <c r="D78" s="444"/>
      <c r="E78" s="444"/>
      <c r="F78" s="444"/>
      <c r="G78" s="444"/>
      <c r="H78" s="444"/>
      <c r="I78" s="444"/>
      <c r="J78" s="444"/>
      <c r="K78" s="311"/>
      <c r="L78" s="311"/>
      <c r="M78" s="311"/>
      <c r="N78" s="311"/>
      <c r="O78" s="311"/>
    </row>
    <row r="79" spans="1:15" x14ac:dyDescent="0.2">
      <c r="A79" s="445"/>
      <c r="B79" s="444"/>
      <c r="C79" s="444"/>
      <c r="D79" s="444"/>
      <c r="E79" s="444"/>
      <c r="F79" s="444"/>
      <c r="G79" s="444"/>
      <c r="H79" s="444"/>
      <c r="I79" s="444"/>
      <c r="J79" s="444"/>
      <c r="K79" s="311"/>
      <c r="L79" s="311"/>
      <c r="M79" s="311"/>
      <c r="N79" s="311"/>
      <c r="O79" s="311"/>
    </row>
    <row r="80" spans="1:15" x14ac:dyDescent="0.2">
      <c r="A80" s="445"/>
      <c r="B80" s="444"/>
      <c r="C80" s="444"/>
      <c r="D80" s="444"/>
      <c r="E80" s="444"/>
      <c r="F80" s="444"/>
      <c r="G80" s="444"/>
      <c r="H80" s="444"/>
      <c r="I80" s="444"/>
      <c r="J80" s="444"/>
      <c r="K80" s="311"/>
      <c r="L80" s="311"/>
      <c r="M80" s="311"/>
      <c r="N80" s="311"/>
      <c r="O80" s="311"/>
    </row>
  </sheetData>
  <mergeCells count="5">
    <mergeCell ref="A20:J20"/>
    <mergeCell ref="A21:J21"/>
    <mergeCell ref="A23:J23"/>
    <mergeCell ref="A24:E24"/>
    <mergeCell ref="A22:J22"/>
  </mergeCells>
  <hyperlinks>
    <hyperlink ref="A1" location="Contents!A1" tooltip="Contents Page" display="Return to Contents Page"/>
    <hyperlink ref="A24:E24"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9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183"/>
  <sheetViews>
    <sheetView showGridLines="0" zoomScaleNormal="100" zoomScaleSheetLayoutView="55" workbookViewId="0">
      <pane ySplit="4" topLeftCell="A98" activePane="bottomLeft" state="frozen"/>
      <selection pane="bottomLeft" activeCell="A2" sqref="A2"/>
    </sheetView>
  </sheetViews>
  <sheetFormatPr defaultColWidth="9.28515625" defaultRowHeight="12.75" x14ac:dyDescent="0.2"/>
  <cols>
    <col min="1" max="1" width="7.7109375" style="3" customWidth="1"/>
    <col min="2" max="2" width="5.28515625" style="3" customWidth="1"/>
    <col min="3" max="3" width="11.5703125" style="3" customWidth="1"/>
    <col min="4" max="7" width="11.5703125" style="15" customWidth="1"/>
    <col min="8" max="8" width="0.28515625" style="15" customWidth="1"/>
    <col min="9" max="9" width="16.28515625" style="35" customWidth="1"/>
    <col min="10" max="10" width="9.28515625" style="23" customWidth="1"/>
    <col min="11" max="11" width="11.42578125" style="3" customWidth="1"/>
    <col min="12" max="12" width="12" style="3" customWidth="1"/>
    <col min="13" max="16384" width="9.28515625" style="3"/>
  </cols>
  <sheetData>
    <row r="1" spans="1:14" x14ac:dyDescent="0.2">
      <c r="A1" s="124" t="s">
        <v>85</v>
      </c>
    </row>
    <row r="2" spans="1:14" ht="17.25" x14ac:dyDescent="0.25">
      <c r="A2" s="856" t="s">
        <v>426</v>
      </c>
      <c r="B2" s="1"/>
      <c r="C2" s="1"/>
      <c r="D2" s="2"/>
      <c r="E2" s="2"/>
      <c r="F2" s="2"/>
      <c r="G2" s="2"/>
      <c r="H2" s="2"/>
      <c r="I2" s="558" t="s">
        <v>146</v>
      </c>
      <c r="K2" s="844"/>
      <c r="L2" s="844"/>
      <c r="M2" s="515"/>
      <c r="N2" s="515"/>
    </row>
    <row r="3" spans="1:14" ht="15.75" x14ac:dyDescent="0.25">
      <c r="A3" s="809"/>
      <c r="B3" s="37"/>
      <c r="C3" s="37"/>
      <c r="D3" s="38"/>
      <c r="E3" s="38"/>
      <c r="F3" s="38"/>
      <c r="G3" s="38"/>
      <c r="H3" s="852"/>
      <c r="I3" s="558"/>
      <c r="J3" s="381"/>
    </row>
    <row r="4" spans="1:14" ht="24.75" customHeight="1" x14ac:dyDescent="0.2">
      <c r="A4" s="132" t="s">
        <v>0</v>
      </c>
      <c r="B4" s="133" t="s">
        <v>1</v>
      </c>
      <c r="C4" s="133" t="s">
        <v>295</v>
      </c>
      <c r="D4" s="134" t="s">
        <v>242</v>
      </c>
      <c r="E4" s="134" t="s">
        <v>243</v>
      </c>
      <c r="F4" s="134" t="s">
        <v>244</v>
      </c>
      <c r="G4" s="134" t="s">
        <v>60</v>
      </c>
      <c r="H4" s="134"/>
      <c r="I4" s="69"/>
      <c r="J4" s="28"/>
    </row>
    <row r="5" spans="1:14" ht="12.75" customHeight="1" x14ac:dyDescent="0.2">
      <c r="A5" s="1182" t="s">
        <v>52</v>
      </c>
      <c r="B5" s="135" t="s">
        <v>3</v>
      </c>
      <c r="C5" s="136">
        <v>6111</v>
      </c>
      <c r="D5" s="137">
        <v>4490</v>
      </c>
      <c r="E5" s="137">
        <v>4210</v>
      </c>
      <c r="F5" s="161">
        <f>E5/D5</f>
        <v>0.9376391982182628</v>
      </c>
      <c r="G5" s="139">
        <v>492</v>
      </c>
      <c r="H5" s="139"/>
      <c r="I5" s="100"/>
      <c r="J5" s="28"/>
      <c r="L5" s="103"/>
      <c r="N5" s="104"/>
    </row>
    <row r="6" spans="1:14" ht="12.75" customHeight="1" x14ac:dyDescent="0.2">
      <c r="A6" s="1181"/>
      <c r="B6" s="45" t="s">
        <v>4</v>
      </c>
      <c r="C6" s="41">
        <v>5411</v>
      </c>
      <c r="D6" s="42">
        <v>4326</v>
      </c>
      <c r="E6" s="42">
        <v>4162</v>
      </c>
      <c r="F6" s="119">
        <f>E6/D6</f>
        <v>0.9620896902450301</v>
      </c>
      <c r="G6" s="43">
        <v>388</v>
      </c>
      <c r="H6" s="43"/>
      <c r="I6" s="100"/>
      <c r="J6" s="28"/>
      <c r="L6" s="103"/>
      <c r="N6" s="104"/>
    </row>
    <row r="7" spans="1:14" ht="12.75" customHeight="1" x14ac:dyDescent="0.2">
      <c r="A7" s="1181"/>
      <c r="B7" s="135" t="s">
        <v>5</v>
      </c>
      <c r="C7" s="136">
        <v>5523</v>
      </c>
      <c r="D7" s="137">
        <v>4428</v>
      </c>
      <c r="E7" s="137">
        <v>4147</v>
      </c>
      <c r="F7" s="161">
        <f>E7/D7</f>
        <v>0.93654019873532068</v>
      </c>
      <c r="G7" s="139">
        <v>521</v>
      </c>
      <c r="H7" s="139"/>
      <c r="I7" s="100"/>
      <c r="J7" s="28"/>
      <c r="L7" s="103"/>
      <c r="N7" s="104"/>
    </row>
    <row r="8" spans="1:14" ht="12.75" customHeight="1" x14ac:dyDescent="0.2">
      <c r="A8" s="1181"/>
      <c r="B8" s="45" t="s">
        <v>6</v>
      </c>
      <c r="C8" s="41">
        <v>6528</v>
      </c>
      <c r="D8" s="42">
        <v>4552</v>
      </c>
      <c r="E8" s="42">
        <v>4239</v>
      </c>
      <c r="F8" s="119">
        <f>E8/D8</f>
        <v>0.93123901581722324</v>
      </c>
      <c r="G8" s="43">
        <v>523</v>
      </c>
      <c r="H8" s="43"/>
      <c r="I8" s="100"/>
      <c r="J8" s="28"/>
      <c r="L8" s="103"/>
      <c r="N8" s="104"/>
    </row>
    <row r="9" spans="1:14" ht="12.75" customHeight="1" x14ac:dyDescent="0.2">
      <c r="A9" s="1181"/>
      <c r="B9" s="153" t="s">
        <v>51</v>
      </c>
      <c r="C9" s="140">
        <f>SUM(C5:C8)</f>
        <v>23573</v>
      </c>
      <c r="D9" s="140">
        <f>SUM(D5:D8)</f>
        <v>17796</v>
      </c>
      <c r="E9" s="140">
        <f>SUM(E5:E8)</f>
        <v>16758</v>
      </c>
      <c r="F9" s="141">
        <f>E9/D9</f>
        <v>0.94167228590694541</v>
      </c>
      <c r="G9" s="140">
        <f>SUM(G5:G8)</f>
        <v>1924</v>
      </c>
      <c r="H9" s="499"/>
      <c r="I9" s="102"/>
      <c r="J9" s="102"/>
      <c r="K9" s="102"/>
      <c r="L9" s="103"/>
      <c r="M9" s="102"/>
      <c r="N9" s="104"/>
    </row>
    <row r="10" spans="1:14" ht="12.75" customHeight="1" x14ac:dyDescent="0.2">
      <c r="A10" s="39"/>
      <c r="B10" s="70"/>
      <c r="C10" s="70"/>
      <c r="D10" s="69"/>
      <c r="E10" s="69"/>
      <c r="F10" s="81"/>
      <c r="G10" s="69"/>
      <c r="H10" s="629"/>
      <c r="I10" s="102"/>
      <c r="J10" s="102"/>
      <c r="K10" s="102"/>
      <c r="L10" s="81"/>
      <c r="M10" s="102"/>
    </row>
    <row r="11" spans="1:14" ht="12.75" customHeight="1" x14ac:dyDescent="0.2">
      <c r="A11" s="1181" t="s">
        <v>53</v>
      </c>
      <c r="B11" s="135" t="s">
        <v>3</v>
      </c>
      <c r="C11" s="136">
        <v>7060</v>
      </c>
      <c r="D11" s="137">
        <v>4737</v>
      </c>
      <c r="E11" s="137">
        <v>4392</v>
      </c>
      <c r="F11" s="161">
        <f>E11/D11</f>
        <v>0.92716909436352124</v>
      </c>
      <c r="G11" s="139">
        <v>619</v>
      </c>
      <c r="H11" s="139"/>
      <c r="I11" s="100"/>
      <c r="J11" s="28"/>
      <c r="L11" s="103"/>
      <c r="N11" s="104"/>
    </row>
    <row r="12" spans="1:14" ht="12.75" customHeight="1" x14ac:dyDescent="0.2">
      <c r="A12" s="1181"/>
      <c r="B12" s="45" t="s">
        <v>4</v>
      </c>
      <c r="C12" s="41">
        <v>6523</v>
      </c>
      <c r="D12" s="42">
        <v>4636</v>
      </c>
      <c r="E12" s="42">
        <v>4329</v>
      </c>
      <c r="F12" s="119">
        <f>E12/D12</f>
        <v>0.93377911993097495</v>
      </c>
      <c r="G12" s="43">
        <v>460</v>
      </c>
      <c r="H12" s="43"/>
      <c r="I12" s="100"/>
      <c r="J12" s="28"/>
      <c r="L12" s="103"/>
      <c r="N12" s="104"/>
    </row>
    <row r="13" spans="1:14" ht="12.75" customHeight="1" x14ac:dyDescent="0.2">
      <c r="A13" s="1181"/>
      <c r="B13" s="135" t="s">
        <v>5</v>
      </c>
      <c r="C13" s="136">
        <v>6718</v>
      </c>
      <c r="D13" s="137">
        <v>4875</v>
      </c>
      <c r="E13" s="137">
        <v>4487</v>
      </c>
      <c r="F13" s="161">
        <f>E13/D13</f>
        <v>0.92041025641025642</v>
      </c>
      <c r="G13" s="139">
        <v>603</v>
      </c>
      <c r="H13" s="139"/>
      <c r="I13" s="100"/>
      <c r="J13" s="28"/>
      <c r="L13" s="103"/>
      <c r="N13" s="104"/>
    </row>
    <row r="14" spans="1:14" ht="12.75" customHeight="1" x14ac:dyDescent="0.2">
      <c r="A14" s="1181"/>
      <c r="B14" s="45" t="s">
        <v>6</v>
      </c>
      <c r="C14" s="41">
        <v>7797</v>
      </c>
      <c r="D14" s="42">
        <v>4930</v>
      </c>
      <c r="E14" s="42">
        <v>4444</v>
      </c>
      <c r="F14" s="119">
        <f>E14/D14</f>
        <v>0.901419878296146</v>
      </c>
      <c r="G14" s="43">
        <v>610</v>
      </c>
      <c r="H14" s="43"/>
      <c r="I14" s="100"/>
      <c r="J14" s="28"/>
      <c r="L14" s="103"/>
      <c r="N14" s="104"/>
    </row>
    <row r="15" spans="1:14" ht="12.75" customHeight="1" x14ac:dyDescent="0.2">
      <c r="A15" s="1181"/>
      <c r="B15" s="153" t="s">
        <v>51</v>
      </c>
      <c r="C15" s="140">
        <f>SUM(C11:C14)</f>
        <v>28098</v>
      </c>
      <c r="D15" s="140">
        <f>SUM(D11:D14)</f>
        <v>19178</v>
      </c>
      <c r="E15" s="140">
        <f>SUM(E11:E14)</f>
        <v>17652</v>
      </c>
      <c r="F15" s="141">
        <f>E15/D15</f>
        <v>0.92042965898425277</v>
      </c>
      <c r="G15" s="140">
        <f>SUM(G11:G14)</f>
        <v>2292</v>
      </c>
      <c r="H15" s="499"/>
      <c r="I15" s="102"/>
      <c r="J15" s="102"/>
      <c r="K15" s="102"/>
      <c r="L15" s="103"/>
      <c r="M15" s="102"/>
      <c r="N15" s="104"/>
    </row>
    <row r="16" spans="1:14" ht="12.75" customHeight="1" x14ac:dyDescent="0.2">
      <c r="A16" s="39"/>
      <c r="B16" s="70"/>
      <c r="C16" s="70"/>
      <c r="D16" s="69"/>
      <c r="E16" s="69"/>
      <c r="F16" s="81"/>
      <c r="G16" s="69"/>
      <c r="H16" s="629"/>
      <c r="I16" s="102"/>
      <c r="J16" s="102"/>
      <c r="K16" s="102"/>
      <c r="L16" s="81"/>
      <c r="M16" s="102"/>
    </row>
    <row r="17" spans="1:14" ht="12.75" customHeight="1" x14ac:dyDescent="0.2">
      <c r="A17" s="1181" t="s">
        <v>54</v>
      </c>
      <c r="B17" s="135" t="s">
        <v>3</v>
      </c>
      <c r="C17" s="136">
        <v>8272</v>
      </c>
      <c r="D17" s="137">
        <v>5128</v>
      </c>
      <c r="E17" s="137">
        <v>4604</v>
      </c>
      <c r="F17" s="161">
        <f>E17/D17</f>
        <v>0.89781591263650551</v>
      </c>
      <c r="G17" s="139">
        <v>651</v>
      </c>
      <c r="H17" s="139"/>
      <c r="I17" s="100"/>
      <c r="J17" s="28"/>
      <c r="L17" s="103"/>
      <c r="N17" s="104"/>
    </row>
    <row r="18" spans="1:14" ht="12.75" customHeight="1" x14ac:dyDescent="0.2">
      <c r="A18" s="1181"/>
      <c r="B18" s="45" t="s">
        <v>4</v>
      </c>
      <c r="C18" s="41">
        <v>6824</v>
      </c>
      <c r="D18" s="42">
        <v>4708</v>
      </c>
      <c r="E18" s="42">
        <v>4359</v>
      </c>
      <c r="F18" s="119">
        <f>E18/D18</f>
        <v>0.92587085811384873</v>
      </c>
      <c r="G18" s="43">
        <v>526</v>
      </c>
      <c r="H18" s="43"/>
      <c r="I18" s="100"/>
      <c r="J18" s="28"/>
      <c r="L18" s="103"/>
      <c r="N18" s="104"/>
    </row>
    <row r="19" spans="1:14" ht="12.75" customHeight="1" x14ac:dyDescent="0.2">
      <c r="A19" s="1181"/>
      <c r="B19" s="135" t="s">
        <v>5</v>
      </c>
      <c r="C19" s="136">
        <v>7267</v>
      </c>
      <c r="D19" s="137">
        <v>6155</v>
      </c>
      <c r="E19" s="137">
        <v>5484</v>
      </c>
      <c r="F19" s="161">
        <f>E19/D19</f>
        <v>0.89098294069861905</v>
      </c>
      <c r="G19" s="139">
        <v>641</v>
      </c>
      <c r="H19" s="139"/>
      <c r="I19" s="100"/>
      <c r="J19" s="28"/>
      <c r="L19" s="103"/>
      <c r="N19" s="104"/>
    </row>
    <row r="20" spans="1:14" ht="12.75" customHeight="1" x14ac:dyDescent="0.2">
      <c r="A20" s="1181"/>
      <c r="B20" s="45" t="s">
        <v>6</v>
      </c>
      <c r="C20" s="41">
        <v>7856</v>
      </c>
      <c r="D20" s="42">
        <v>6408</v>
      </c>
      <c r="E20" s="42">
        <v>5538</v>
      </c>
      <c r="F20" s="119">
        <f>E20/D20</f>
        <v>0.86423220973782766</v>
      </c>
      <c r="G20" s="43">
        <v>724</v>
      </c>
      <c r="H20" s="43"/>
      <c r="I20" s="100"/>
      <c r="J20" s="28"/>
      <c r="L20" s="103"/>
      <c r="N20" s="104"/>
    </row>
    <row r="21" spans="1:14" ht="12.75" customHeight="1" x14ac:dyDescent="0.2">
      <c r="A21" s="1181"/>
      <c r="B21" s="153" t="s">
        <v>51</v>
      </c>
      <c r="C21" s="140">
        <f>SUM(C17:C20)</f>
        <v>30219</v>
      </c>
      <c r="D21" s="140">
        <f>SUM(D17:D20)</f>
        <v>22399</v>
      </c>
      <c r="E21" s="140">
        <f>SUM(E17:E20)</f>
        <v>19985</v>
      </c>
      <c r="F21" s="141">
        <f>E21/D21</f>
        <v>0.89222733157730261</v>
      </c>
      <c r="G21" s="140">
        <f>SUM(G17:G20)</f>
        <v>2542</v>
      </c>
      <c r="H21" s="499"/>
      <c r="I21" s="102"/>
      <c r="J21" s="102"/>
      <c r="K21" s="102"/>
      <c r="L21" s="103"/>
      <c r="M21" s="102"/>
      <c r="N21" s="104"/>
    </row>
    <row r="22" spans="1:14" ht="12.75" customHeight="1" x14ac:dyDescent="0.2">
      <c r="A22" s="39"/>
      <c r="B22" s="70"/>
      <c r="C22" s="70"/>
      <c r="D22" s="69"/>
      <c r="E22" s="69"/>
      <c r="F22" s="81"/>
      <c r="G22" s="69"/>
      <c r="H22" s="629"/>
      <c r="I22" s="102"/>
      <c r="J22" s="102"/>
      <c r="K22" s="102"/>
      <c r="L22" s="81"/>
      <c r="M22" s="102"/>
    </row>
    <row r="23" spans="1:14" ht="12.75" customHeight="1" x14ac:dyDescent="0.2">
      <c r="A23" s="1181" t="s">
        <v>55</v>
      </c>
      <c r="B23" s="135" t="s">
        <v>3</v>
      </c>
      <c r="C23" s="136">
        <v>9141</v>
      </c>
      <c r="D23" s="137">
        <v>5727</v>
      </c>
      <c r="E23" s="137">
        <v>5137</v>
      </c>
      <c r="F23" s="161">
        <f>E23/D23</f>
        <v>0.89697922123275708</v>
      </c>
      <c r="G23" s="139">
        <v>690</v>
      </c>
      <c r="H23" s="139"/>
      <c r="I23" s="100"/>
      <c r="J23" s="28"/>
      <c r="L23" s="103"/>
      <c r="N23" s="104"/>
    </row>
    <row r="24" spans="1:14" ht="12.75" customHeight="1" x14ac:dyDescent="0.2">
      <c r="A24" s="1181"/>
      <c r="B24" s="45" t="s">
        <v>4</v>
      </c>
      <c r="C24" s="41">
        <v>5502</v>
      </c>
      <c r="D24" s="42">
        <v>6190</v>
      </c>
      <c r="E24" s="42">
        <v>5403</v>
      </c>
      <c r="F24" s="119">
        <f>E24/D24</f>
        <v>0.87285945072697901</v>
      </c>
      <c r="G24" s="43">
        <v>617</v>
      </c>
      <c r="H24" s="43"/>
      <c r="I24" s="100"/>
      <c r="J24" s="28"/>
      <c r="L24" s="103"/>
      <c r="N24" s="104"/>
    </row>
    <row r="25" spans="1:14" ht="12.75" customHeight="1" x14ac:dyDescent="0.2">
      <c r="A25" s="1181"/>
      <c r="B25" s="135" t="s">
        <v>5</v>
      </c>
      <c r="C25" s="136">
        <v>5841</v>
      </c>
      <c r="D25" s="137">
        <v>6540</v>
      </c>
      <c r="E25" s="137">
        <v>4875</v>
      </c>
      <c r="F25" s="161">
        <f>E25/D25</f>
        <v>0.74541284403669728</v>
      </c>
      <c r="G25" s="367">
        <v>1037</v>
      </c>
      <c r="H25" s="501"/>
      <c r="I25" s="100"/>
      <c r="J25" s="28"/>
      <c r="L25" s="103"/>
      <c r="N25" s="104"/>
    </row>
    <row r="26" spans="1:14" ht="12.75" customHeight="1" x14ac:dyDescent="0.2">
      <c r="A26" s="1181"/>
      <c r="B26" s="45" t="s">
        <v>6</v>
      </c>
      <c r="C26" s="41">
        <v>8805</v>
      </c>
      <c r="D26" s="42">
        <v>6292</v>
      </c>
      <c r="E26" s="42">
        <v>4586</v>
      </c>
      <c r="F26" s="119">
        <f>E26/D26</f>
        <v>0.72886204704386526</v>
      </c>
      <c r="G26" s="43">
        <v>721</v>
      </c>
      <c r="H26" s="43"/>
      <c r="I26" s="100"/>
      <c r="J26" s="28"/>
      <c r="L26" s="103"/>
      <c r="N26" s="104"/>
    </row>
    <row r="27" spans="1:14" ht="12.75" customHeight="1" x14ac:dyDescent="0.2">
      <c r="A27" s="1181"/>
      <c r="B27" s="153" t="s">
        <v>51</v>
      </c>
      <c r="C27" s="140">
        <f>SUM(C23:C26)</f>
        <v>29289</v>
      </c>
      <c r="D27" s="140">
        <f>SUM(D23:D26)</f>
        <v>24749</v>
      </c>
      <c r="E27" s="140">
        <f>SUM(E23:E26)</f>
        <v>20001</v>
      </c>
      <c r="F27" s="141">
        <f>E27/D27</f>
        <v>0.8081538648026183</v>
      </c>
      <c r="G27" s="140">
        <f>SUM(G23:G26)</f>
        <v>3065</v>
      </c>
      <c r="H27" s="499"/>
      <c r="I27" s="102"/>
      <c r="J27" s="102"/>
      <c r="K27" s="102"/>
      <c r="L27" s="103"/>
      <c r="M27" s="102"/>
      <c r="N27" s="104"/>
    </row>
    <row r="28" spans="1:14" ht="12.75" customHeight="1" x14ac:dyDescent="0.2">
      <c r="A28" s="39"/>
      <c r="B28" s="70"/>
      <c r="C28" s="70"/>
      <c r="D28" s="69"/>
      <c r="E28" s="69"/>
      <c r="F28" s="81"/>
      <c r="G28" s="69"/>
      <c r="H28" s="629"/>
      <c r="I28" s="102"/>
      <c r="J28" s="102"/>
      <c r="K28" s="102"/>
      <c r="L28" s="81"/>
      <c r="M28" s="102"/>
    </row>
    <row r="29" spans="1:14" x14ac:dyDescent="0.2">
      <c r="A29" s="1181" t="s">
        <v>2</v>
      </c>
      <c r="B29" s="135" t="s">
        <v>3</v>
      </c>
      <c r="C29" s="136">
        <v>5525</v>
      </c>
      <c r="D29" s="137">
        <v>6396</v>
      </c>
      <c r="E29" s="137">
        <v>4927</v>
      </c>
      <c r="F29" s="161">
        <f>E29/D29</f>
        <v>0.77032520325203258</v>
      </c>
      <c r="G29" s="139">
        <v>411</v>
      </c>
      <c r="H29" s="139"/>
      <c r="I29" s="100"/>
      <c r="J29" s="28"/>
      <c r="L29" s="103"/>
      <c r="N29" s="104"/>
    </row>
    <row r="30" spans="1:14" x14ac:dyDescent="0.2">
      <c r="A30" s="1181"/>
      <c r="B30" s="45" t="s">
        <v>4</v>
      </c>
      <c r="C30" s="41">
        <v>4919</v>
      </c>
      <c r="D30" s="42">
        <v>5745</v>
      </c>
      <c r="E30" s="42">
        <v>4746</v>
      </c>
      <c r="F30" s="119">
        <f>E30/D30</f>
        <v>0.82610966057441249</v>
      </c>
      <c r="G30" s="43">
        <v>258</v>
      </c>
      <c r="H30" s="43"/>
      <c r="I30" s="100"/>
      <c r="J30" s="28"/>
      <c r="L30" s="103"/>
      <c r="N30" s="104"/>
    </row>
    <row r="31" spans="1:14" x14ac:dyDescent="0.2">
      <c r="A31" s="1181"/>
      <c r="B31" s="135" t="s">
        <v>5</v>
      </c>
      <c r="C31" s="136">
        <v>5190</v>
      </c>
      <c r="D31" s="137">
        <v>5796</v>
      </c>
      <c r="E31" s="137">
        <v>4747</v>
      </c>
      <c r="F31" s="161">
        <f>E31/D31</f>
        <v>0.81901311249137332</v>
      </c>
      <c r="G31" s="139">
        <v>298</v>
      </c>
      <c r="H31" s="139"/>
      <c r="I31" s="100"/>
      <c r="J31" s="28"/>
      <c r="L31" s="103"/>
      <c r="N31" s="104"/>
    </row>
    <row r="32" spans="1:14" x14ac:dyDescent="0.2">
      <c r="A32" s="1181"/>
      <c r="B32" s="45" t="s">
        <v>6</v>
      </c>
      <c r="C32" s="41">
        <v>5312</v>
      </c>
      <c r="D32" s="42">
        <v>5695</v>
      </c>
      <c r="E32" s="42">
        <v>4600</v>
      </c>
      <c r="F32" s="119">
        <f>E32/D32</f>
        <v>0.80772607550482878</v>
      </c>
      <c r="G32" s="43">
        <v>316</v>
      </c>
      <c r="H32" s="43"/>
      <c r="I32" s="100"/>
      <c r="J32" s="28"/>
      <c r="L32" s="103"/>
      <c r="N32" s="104"/>
    </row>
    <row r="33" spans="1:14" x14ac:dyDescent="0.2">
      <c r="A33" s="1181"/>
      <c r="B33" s="153" t="s">
        <v>51</v>
      </c>
      <c r="C33" s="140">
        <f>SUM(C29:C32)</f>
        <v>20946</v>
      </c>
      <c r="D33" s="140">
        <f>SUM(D29:D32)</f>
        <v>23632</v>
      </c>
      <c r="E33" s="140">
        <f>SUM(E29:E32)</f>
        <v>19020</v>
      </c>
      <c r="F33" s="141">
        <f>E33/D33</f>
        <v>0.80484089370345291</v>
      </c>
      <c r="G33" s="140">
        <f>SUM(G29:G32)</f>
        <v>1283</v>
      </c>
      <c r="H33" s="499"/>
      <c r="I33" s="102"/>
      <c r="J33" s="102"/>
      <c r="K33" s="102"/>
      <c r="L33" s="103"/>
      <c r="M33" s="102"/>
      <c r="N33" s="104"/>
    </row>
    <row r="34" spans="1:14" x14ac:dyDescent="0.2">
      <c r="A34" s="68"/>
      <c r="B34" s="14"/>
      <c r="C34" s="111"/>
      <c r="D34" s="111"/>
      <c r="E34" s="111"/>
      <c r="F34" s="33"/>
      <c r="G34" s="34"/>
      <c r="H34" s="34"/>
      <c r="I34" s="102"/>
      <c r="J34" s="102"/>
      <c r="K34" s="102"/>
      <c r="L34" s="81"/>
      <c r="M34" s="102"/>
    </row>
    <row r="35" spans="1:14" x14ac:dyDescent="0.2">
      <c r="A35" s="1181" t="s">
        <v>7</v>
      </c>
      <c r="B35" s="149" t="s">
        <v>3</v>
      </c>
      <c r="C35" s="152">
        <v>5825</v>
      </c>
      <c r="D35" s="152">
        <v>5576</v>
      </c>
      <c r="E35" s="152">
        <v>4757</v>
      </c>
      <c r="F35" s="161">
        <f>E35/D35</f>
        <v>0.85312051649928267</v>
      </c>
      <c r="G35" s="152">
        <v>297</v>
      </c>
      <c r="H35" s="621"/>
      <c r="I35" s="100"/>
      <c r="J35" s="28"/>
      <c r="L35" s="103"/>
      <c r="N35" s="104"/>
    </row>
    <row r="36" spans="1:14" x14ac:dyDescent="0.2">
      <c r="A36" s="1181"/>
      <c r="B36" s="4" t="s">
        <v>4</v>
      </c>
      <c r="C36" s="50">
        <v>5809</v>
      </c>
      <c r="D36" s="50">
        <v>5291</v>
      </c>
      <c r="E36" s="50">
        <v>4875</v>
      </c>
      <c r="F36" s="119">
        <f>E36/D36</f>
        <v>0.92137592137592139</v>
      </c>
      <c r="G36" s="46">
        <v>290</v>
      </c>
      <c r="H36" s="618"/>
      <c r="I36" s="100"/>
      <c r="J36" s="28"/>
      <c r="L36" s="103"/>
      <c r="N36" s="104"/>
    </row>
    <row r="37" spans="1:14" x14ac:dyDescent="0.2">
      <c r="A37" s="1181"/>
      <c r="B37" s="149" t="s">
        <v>5</v>
      </c>
      <c r="C37" s="152">
        <v>5451</v>
      </c>
      <c r="D37" s="152">
        <v>5474</v>
      </c>
      <c r="E37" s="152">
        <v>5181</v>
      </c>
      <c r="F37" s="161">
        <f>E37/D37</f>
        <v>0.94647424187066131</v>
      </c>
      <c r="G37" s="152">
        <v>587</v>
      </c>
      <c r="H37" s="621"/>
      <c r="I37" s="100"/>
      <c r="J37" s="28"/>
      <c r="L37" s="103"/>
      <c r="N37" s="104"/>
    </row>
    <row r="38" spans="1:14" x14ac:dyDescent="0.2">
      <c r="A38" s="1181"/>
      <c r="B38" s="4" t="s">
        <v>6</v>
      </c>
      <c r="C38" s="50">
        <v>4835</v>
      </c>
      <c r="D38" s="50">
        <v>4721</v>
      </c>
      <c r="E38" s="50">
        <v>4460</v>
      </c>
      <c r="F38" s="119">
        <f>E38/D38</f>
        <v>0.94471510273247195</v>
      </c>
      <c r="G38" s="46">
        <v>346</v>
      </c>
      <c r="H38" s="618"/>
      <c r="I38" s="100"/>
      <c r="J38" s="28"/>
      <c r="L38" s="103"/>
      <c r="N38" s="104"/>
    </row>
    <row r="39" spans="1:14" x14ac:dyDescent="0.2">
      <c r="A39" s="1181"/>
      <c r="B39" s="153" t="s">
        <v>51</v>
      </c>
      <c r="C39" s="140">
        <f>SUM(C35:C38)</f>
        <v>21920</v>
      </c>
      <c r="D39" s="140">
        <f>SUM(D35:D38)</f>
        <v>21062</v>
      </c>
      <c r="E39" s="140">
        <f>SUM(E35:E38)</f>
        <v>19273</v>
      </c>
      <c r="F39" s="141">
        <f>E39/D39</f>
        <v>0.9150602981673156</v>
      </c>
      <c r="G39" s="140">
        <f>SUM(G35:G38)</f>
        <v>1520</v>
      </c>
      <c r="H39" s="499"/>
      <c r="I39" s="102"/>
      <c r="J39" s="102"/>
      <c r="K39" s="102"/>
      <c r="L39" s="103"/>
      <c r="M39" s="102"/>
      <c r="N39" s="104"/>
    </row>
    <row r="40" spans="1:14" x14ac:dyDescent="0.2">
      <c r="A40" s="68"/>
      <c r="B40" s="14"/>
      <c r="C40" s="111"/>
      <c r="D40" s="111"/>
      <c r="E40" s="111"/>
      <c r="F40" s="33"/>
      <c r="G40" s="34"/>
      <c r="H40" s="34"/>
      <c r="I40" s="102"/>
      <c r="J40" s="102"/>
      <c r="K40" s="102"/>
      <c r="L40" s="81"/>
      <c r="M40" s="102"/>
    </row>
    <row r="41" spans="1:14" x14ac:dyDescent="0.2">
      <c r="A41" s="1181" t="s">
        <v>8</v>
      </c>
      <c r="B41" s="149" t="s">
        <v>3</v>
      </c>
      <c r="C41" s="152">
        <v>4756</v>
      </c>
      <c r="D41" s="152">
        <v>5309</v>
      </c>
      <c r="E41" s="152">
        <v>5006</v>
      </c>
      <c r="F41" s="161">
        <f>E41/D41</f>
        <v>0.94292710491618004</v>
      </c>
      <c r="G41" s="152">
        <v>364</v>
      </c>
      <c r="H41" s="621"/>
      <c r="I41" s="100"/>
      <c r="J41" s="28"/>
      <c r="L41" s="103"/>
      <c r="N41" s="104"/>
    </row>
    <row r="42" spans="1:14" x14ac:dyDescent="0.2">
      <c r="A42" s="1181"/>
      <c r="B42" s="4" t="s">
        <v>4</v>
      </c>
      <c r="C42" s="50">
        <v>3602</v>
      </c>
      <c r="D42" s="50">
        <v>4839</v>
      </c>
      <c r="E42" s="50">
        <v>4590</v>
      </c>
      <c r="F42" s="119">
        <f>E42/D42</f>
        <v>0.94854308741475513</v>
      </c>
      <c r="G42" s="46">
        <v>249</v>
      </c>
      <c r="H42" s="618"/>
      <c r="I42" s="100"/>
      <c r="J42" s="28"/>
      <c r="L42" s="103"/>
      <c r="N42" s="104"/>
    </row>
    <row r="43" spans="1:14" x14ac:dyDescent="0.2">
      <c r="A43" s="1181"/>
      <c r="B43" s="149" t="s">
        <v>5</v>
      </c>
      <c r="C43" s="152">
        <v>3094</v>
      </c>
      <c r="D43" s="152">
        <v>4557</v>
      </c>
      <c r="E43" s="152">
        <v>4335</v>
      </c>
      <c r="F43" s="161">
        <f>E43/D43</f>
        <v>0.95128373930217247</v>
      </c>
      <c r="G43" s="152">
        <v>241</v>
      </c>
      <c r="H43" s="621"/>
      <c r="I43" s="100"/>
      <c r="J43" s="28"/>
      <c r="L43" s="103"/>
      <c r="N43" s="104"/>
    </row>
    <row r="44" spans="1:14" x14ac:dyDescent="0.2">
      <c r="A44" s="1181"/>
      <c r="B44" s="4" t="s">
        <v>6</v>
      </c>
      <c r="C44" s="50">
        <v>3542</v>
      </c>
      <c r="D44" s="50">
        <v>4084</v>
      </c>
      <c r="E44" s="50">
        <v>3852</v>
      </c>
      <c r="F44" s="119">
        <f>E44/D44</f>
        <v>0.94319294809010779</v>
      </c>
      <c r="G44" s="46">
        <v>269</v>
      </c>
      <c r="H44" s="618"/>
      <c r="I44" s="100"/>
      <c r="J44" s="28"/>
      <c r="L44" s="103"/>
      <c r="N44" s="104"/>
    </row>
    <row r="45" spans="1:14" x14ac:dyDescent="0.2">
      <c r="A45" s="1181"/>
      <c r="B45" s="153" t="s">
        <v>51</v>
      </c>
      <c r="C45" s="140">
        <f>SUM(C41:C44)</f>
        <v>14994</v>
      </c>
      <c r="D45" s="140">
        <f>SUM(D41:D44)</f>
        <v>18789</v>
      </c>
      <c r="E45" s="140">
        <f>SUM(E41:E44)</f>
        <v>17783</v>
      </c>
      <c r="F45" s="141">
        <f>E45/D45</f>
        <v>0.94645803395603811</v>
      </c>
      <c r="G45" s="140">
        <f>SUM(G41:G44)</f>
        <v>1123</v>
      </c>
      <c r="H45" s="499"/>
      <c r="I45" s="102"/>
      <c r="J45" s="102"/>
      <c r="K45" s="102"/>
      <c r="L45" s="103"/>
      <c r="M45" s="102"/>
      <c r="N45" s="104"/>
    </row>
    <row r="46" spans="1:14" x14ac:dyDescent="0.2">
      <c r="A46" s="68"/>
      <c r="B46" s="4"/>
      <c r="C46" s="50"/>
      <c r="D46" s="50"/>
      <c r="E46" s="50"/>
      <c r="F46" s="55"/>
      <c r="G46" s="46"/>
      <c r="H46" s="618"/>
      <c r="I46" s="102"/>
      <c r="J46" s="102"/>
      <c r="K46" s="102"/>
      <c r="L46" s="81"/>
      <c r="M46" s="102"/>
    </row>
    <row r="47" spans="1:14" x14ac:dyDescent="0.2">
      <c r="A47" s="1181" t="s">
        <v>9</v>
      </c>
      <c r="B47" s="149" t="s">
        <v>3</v>
      </c>
      <c r="C47" s="152">
        <v>4119</v>
      </c>
      <c r="D47" s="152">
        <v>4154</v>
      </c>
      <c r="E47" s="152">
        <v>3925</v>
      </c>
      <c r="F47" s="161">
        <f>E47/D47</f>
        <v>0.94487241213288398</v>
      </c>
      <c r="G47" s="152">
        <v>229</v>
      </c>
      <c r="H47" s="621"/>
      <c r="I47" s="100"/>
      <c r="J47" s="28"/>
      <c r="L47" s="103"/>
      <c r="N47" s="104"/>
    </row>
    <row r="48" spans="1:14" x14ac:dyDescent="0.2">
      <c r="A48" s="1181"/>
      <c r="B48" s="4" t="s">
        <v>4</v>
      </c>
      <c r="C48" s="50">
        <v>3741</v>
      </c>
      <c r="D48" s="50">
        <v>3830</v>
      </c>
      <c r="E48" s="50">
        <v>3571</v>
      </c>
      <c r="F48" s="119">
        <f>E48/D48</f>
        <v>0.93237597911227155</v>
      </c>
      <c r="G48" s="46">
        <v>195</v>
      </c>
      <c r="H48" s="618"/>
      <c r="I48" s="100"/>
      <c r="J48" s="28"/>
      <c r="L48" s="103"/>
      <c r="N48" s="104"/>
    </row>
    <row r="49" spans="1:14" x14ac:dyDescent="0.2">
      <c r="A49" s="1181"/>
      <c r="B49" s="149" t="s">
        <v>5</v>
      </c>
      <c r="C49" s="152">
        <v>3409</v>
      </c>
      <c r="D49" s="152">
        <v>3673</v>
      </c>
      <c r="E49" s="152">
        <v>3480</v>
      </c>
      <c r="F49" s="161">
        <f>E49/D49</f>
        <v>0.94745439695072153</v>
      </c>
      <c r="G49" s="152">
        <v>195</v>
      </c>
      <c r="H49" s="621"/>
      <c r="I49" s="100"/>
      <c r="J49" s="28"/>
      <c r="L49" s="103"/>
      <c r="N49" s="104"/>
    </row>
    <row r="50" spans="1:14" ht="14.25" x14ac:dyDescent="0.2">
      <c r="A50" s="1181"/>
      <c r="B50" s="4" t="s">
        <v>6</v>
      </c>
      <c r="C50" s="50">
        <v>3282</v>
      </c>
      <c r="D50" s="50">
        <v>3404</v>
      </c>
      <c r="E50" s="50">
        <v>3270</v>
      </c>
      <c r="F50" s="119">
        <f>E50/D50</f>
        <v>0.96063454759106937</v>
      </c>
      <c r="G50" s="46">
        <v>173</v>
      </c>
      <c r="H50" s="853"/>
      <c r="I50" s="100"/>
      <c r="J50" s="28"/>
      <c r="L50" s="103"/>
      <c r="N50" s="104"/>
    </row>
    <row r="51" spans="1:14" ht="14.25" x14ac:dyDescent="0.2">
      <c r="A51" s="1181"/>
      <c r="B51" s="153" t="s">
        <v>51</v>
      </c>
      <c r="C51" s="140">
        <f>SUM(C47:C50)</f>
        <v>14551</v>
      </c>
      <c r="D51" s="140">
        <f>SUM(D47:D50)</f>
        <v>15061</v>
      </c>
      <c r="E51" s="140">
        <f>SUM(E47:E50)</f>
        <v>14246</v>
      </c>
      <c r="F51" s="141">
        <f>E51/D51</f>
        <v>0.94588672730894363</v>
      </c>
      <c r="G51" s="140">
        <f>SUM(G47:G50)</f>
        <v>792</v>
      </c>
      <c r="H51" s="854"/>
      <c r="I51" s="102"/>
      <c r="J51" s="102"/>
      <c r="K51" s="102"/>
      <c r="L51" s="103"/>
      <c r="M51" s="102"/>
      <c r="N51" s="104"/>
    </row>
    <row r="52" spans="1:14" x14ac:dyDescent="0.2">
      <c r="A52" s="68"/>
      <c r="B52" s="4"/>
      <c r="C52" s="50"/>
      <c r="D52" s="50"/>
      <c r="E52" s="50"/>
      <c r="F52" s="55"/>
      <c r="G52" s="12"/>
      <c r="H52" s="12"/>
      <c r="I52" s="102"/>
      <c r="J52" s="102"/>
      <c r="K52" s="102"/>
      <c r="L52" s="81"/>
      <c r="M52" s="102"/>
    </row>
    <row r="53" spans="1:14" x14ac:dyDescent="0.2">
      <c r="A53" s="1181" t="s">
        <v>10</v>
      </c>
      <c r="B53" s="149" t="s">
        <v>3</v>
      </c>
      <c r="C53" s="152">
        <v>3294</v>
      </c>
      <c r="D53" s="152">
        <v>3276</v>
      </c>
      <c r="E53" s="152">
        <v>3154</v>
      </c>
      <c r="F53" s="161">
        <f>E53/D53</f>
        <v>0.96275946275946278</v>
      </c>
      <c r="G53" s="152">
        <v>146</v>
      </c>
      <c r="H53" s="621"/>
      <c r="I53" s="100"/>
      <c r="J53" s="28"/>
      <c r="L53" s="103"/>
      <c r="N53" s="104"/>
    </row>
    <row r="54" spans="1:14" x14ac:dyDescent="0.2">
      <c r="A54" s="1181"/>
      <c r="B54" s="4" t="s">
        <v>4</v>
      </c>
      <c r="C54" s="50">
        <v>3039</v>
      </c>
      <c r="D54" s="50">
        <v>3366</v>
      </c>
      <c r="E54" s="50">
        <v>2862</v>
      </c>
      <c r="F54" s="119">
        <f>E54/D54</f>
        <v>0.85026737967914434</v>
      </c>
      <c r="G54" s="46">
        <v>352</v>
      </c>
      <c r="H54" s="618"/>
      <c r="I54" s="100"/>
      <c r="J54" s="28"/>
      <c r="L54" s="103"/>
      <c r="N54" s="104"/>
    </row>
    <row r="55" spans="1:14" x14ac:dyDescent="0.2">
      <c r="A55" s="1181"/>
      <c r="B55" s="149" t="s">
        <v>5</v>
      </c>
      <c r="C55" s="152">
        <v>2485</v>
      </c>
      <c r="D55" s="152">
        <v>2462</v>
      </c>
      <c r="E55" s="152">
        <v>2110</v>
      </c>
      <c r="F55" s="161">
        <f>E55/D55</f>
        <v>0.85702680747359872</v>
      </c>
      <c r="G55" s="152">
        <v>283</v>
      </c>
      <c r="H55" s="621"/>
      <c r="I55" s="100"/>
      <c r="J55" s="28"/>
      <c r="L55" s="103"/>
      <c r="N55" s="104"/>
    </row>
    <row r="56" spans="1:14" x14ac:dyDescent="0.2">
      <c r="A56" s="1181"/>
      <c r="B56" s="4" t="s">
        <v>6</v>
      </c>
      <c r="C56" s="50">
        <v>2573</v>
      </c>
      <c r="D56" s="50">
        <v>2656</v>
      </c>
      <c r="E56" s="50">
        <v>2257</v>
      </c>
      <c r="F56" s="119">
        <f>E56/D56</f>
        <v>0.84977409638554213</v>
      </c>
      <c r="G56" s="46">
        <v>193</v>
      </c>
      <c r="H56" s="618"/>
      <c r="I56" s="100"/>
      <c r="J56" s="28"/>
      <c r="L56" s="103"/>
      <c r="N56" s="104"/>
    </row>
    <row r="57" spans="1:14" x14ac:dyDescent="0.2">
      <c r="A57" s="1181"/>
      <c r="B57" s="153" t="s">
        <v>51</v>
      </c>
      <c r="C57" s="140">
        <f>SUM(C53:C56)</f>
        <v>11391</v>
      </c>
      <c r="D57" s="140">
        <f>SUM(D53:D56)</f>
        <v>11760</v>
      </c>
      <c r="E57" s="140">
        <f>SUM(E53:E56)</f>
        <v>10383</v>
      </c>
      <c r="F57" s="141">
        <f>E57/D57</f>
        <v>0.88290816326530608</v>
      </c>
      <c r="G57" s="140">
        <f>SUM(G53:G56)</f>
        <v>974</v>
      </c>
      <c r="H57" s="499"/>
      <c r="I57" s="102"/>
      <c r="J57" s="102"/>
      <c r="K57" s="102"/>
      <c r="L57" s="103"/>
      <c r="M57" s="102"/>
      <c r="N57" s="104"/>
    </row>
    <row r="58" spans="1:14" x14ac:dyDescent="0.2">
      <c r="A58" s="68"/>
      <c r="B58" s="14"/>
      <c r="C58" s="111"/>
      <c r="D58" s="111"/>
      <c r="E58" s="111"/>
      <c r="F58" s="33"/>
      <c r="G58" s="34"/>
      <c r="H58" s="34"/>
      <c r="I58" s="102"/>
      <c r="J58" s="102"/>
      <c r="K58" s="102"/>
      <c r="L58" s="81"/>
      <c r="M58" s="102"/>
    </row>
    <row r="59" spans="1:14" x14ac:dyDescent="0.2">
      <c r="A59" s="1181" t="s">
        <v>11</v>
      </c>
      <c r="B59" s="149" t="s">
        <v>3</v>
      </c>
      <c r="C59" s="152">
        <v>2345</v>
      </c>
      <c r="D59" s="152">
        <v>2437</v>
      </c>
      <c r="E59" s="152">
        <v>2209</v>
      </c>
      <c r="F59" s="161">
        <f>E59/D59</f>
        <v>0.90644234714813299</v>
      </c>
      <c r="G59" s="152">
        <v>116</v>
      </c>
      <c r="H59" s="621"/>
      <c r="I59" s="100"/>
      <c r="J59" s="28"/>
      <c r="L59" s="103"/>
      <c r="N59" s="104"/>
    </row>
    <row r="60" spans="1:14" x14ac:dyDescent="0.2">
      <c r="A60" s="1181"/>
      <c r="B60" s="4" t="s">
        <v>4</v>
      </c>
      <c r="C60" s="50">
        <v>1896</v>
      </c>
      <c r="D60" s="50">
        <v>2354</v>
      </c>
      <c r="E60" s="50">
        <v>2150</v>
      </c>
      <c r="F60" s="119">
        <f>E60/D60</f>
        <v>0.91333899745114699</v>
      </c>
      <c r="G60" s="46">
        <v>101</v>
      </c>
      <c r="H60" s="618"/>
      <c r="I60" s="100"/>
      <c r="J60" s="28"/>
      <c r="L60" s="103"/>
      <c r="N60" s="104"/>
    </row>
    <row r="61" spans="1:14" x14ac:dyDescent="0.2">
      <c r="A61" s="1181"/>
      <c r="B61" s="149" t="s">
        <v>5</v>
      </c>
      <c r="C61" s="152">
        <v>1816</v>
      </c>
      <c r="D61" s="152">
        <v>2120</v>
      </c>
      <c r="E61" s="152">
        <v>1948</v>
      </c>
      <c r="F61" s="161">
        <f>E61/D61</f>
        <v>0.9188679245283019</v>
      </c>
      <c r="G61" s="152">
        <v>89</v>
      </c>
      <c r="H61" s="621"/>
      <c r="I61" s="100"/>
      <c r="J61" s="28"/>
      <c r="L61" s="103"/>
      <c r="N61" s="104"/>
    </row>
    <row r="62" spans="1:14" x14ac:dyDescent="0.2">
      <c r="A62" s="1181"/>
      <c r="B62" s="4" t="s">
        <v>6</v>
      </c>
      <c r="C62" s="50">
        <v>1714</v>
      </c>
      <c r="D62" s="50">
        <v>2174</v>
      </c>
      <c r="E62" s="50">
        <v>1998</v>
      </c>
      <c r="F62" s="119">
        <f>E62/D62</f>
        <v>0.91904323827046919</v>
      </c>
      <c r="G62" s="46">
        <v>98</v>
      </c>
      <c r="H62" s="618"/>
      <c r="I62" s="100"/>
      <c r="J62" s="28"/>
      <c r="L62" s="103"/>
      <c r="N62" s="104"/>
    </row>
    <row r="63" spans="1:14" x14ac:dyDescent="0.2">
      <c r="A63" s="1181"/>
      <c r="B63" s="153" t="s">
        <v>51</v>
      </c>
      <c r="C63" s="140">
        <f>SUM(C59:C62)</f>
        <v>7771</v>
      </c>
      <c r="D63" s="140">
        <f>SUM(D59:D62)</f>
        <v>9085</v>
      </c>
      <c r="E63" s="140">
        <f>SUM(E59:E62)</f>
        <v>8305</v>
      </c>
      <c r="F63" s="141">
        <f>E63/D63</f>
        <v>0.91414419372592182</v>
      </c>
      <c r="G63" s="140">
        <f>SUM(G59:G62)</f>
        <v>404</v>
      </c>
      <c r="H63" s="499"/>
      <c r="I63" s="102"/>
      <c r="J63" s="102"/>
      <c r="K63" s="102"/>
      <c r="L63" s="103"/>
      <c r="M63" s="102"/>
      <c r="N63" s="104"/>
    </row>
    <row r="64" spans="1:14" x14ac:dyDescent="0.2">
      <c r="A64" s="68"/>
      <c r="B64" s="4"/>
      <c r="C64" s="50"/>
      <c r="D64" s="50"/>
      <c r="E64" s="50"/>
      <c r="F64" s="55"/>
      <c r="G64" s="46"/>
      <c r="H64" s="618"/>
      <c r="I64" s="102"/>
      <c r="J64" s="102"/>
      <c r="K64" s="102"/>
      <c r="L64" s="81"/>
      <c r="M64" s="102"/>
    </row>
    <row r="65" spans="1:14" x14ac:dyDescent="0.2">
      <c r="A65" s="1181" t="s">
        <v>12</v>
      </c>
      <c r="B65" s="149" t="s">
        <v>3</v>
      </c>
      <c r="C65" s="152">
        <v>1718</v>
      </c>
      <c r="D65" s="152">
        <v>2047</v>
      </c>
      <c r="E65" s="152">
        <v>1915</v>
      </c>
      <c r="F65" s="161">
        <f>E65/D65</f>
        <v>0.93551538837322912</v>
      </c>
      <c r="G65" s="152">
        <v>99</v>
      </c>
      <c r="H65" s="621"/>
      <c r="I65" s="100"/>
      <c r="J65" s="28"/>
      <c r="L65" s="103"/>
      <c r="N65" s="104"/>
    </row>
    <row r="66" spans="1:14" x14ac:dyDescent="0.2">
      <c r="A66" s="1181"/>
      <c r="B66" s="4" t="s">
        <v>4</v>
      </c>
      <c r="C66" s="50">
        <v>1530</v>
      </c>
      <c r="D66" s="50">
        <v>1844</v>
      </c>
      <c r="E66" s="50">
        <v>1703</v>
      </c>
      <c r="F66" s="119">
        <f>E66/D66</f>
        <v>0.92353579175704992</v>
      </c>
      <c r="G66" s="46">
        <v>69</v>
      </c>
      <c r="H66" s="618"/>
      <c r="I66" s="100"/>
      <c r="J66" s="28"/>
      <c r="L66" s="103"/>
      <c r="N66" s="104"/>
    </row>
    <row r="67" spans="1:14" x14ac:dyDescent="0.2">
      <c r="A67" s="1181"/>
      <c r="B67" s="149" t="s">
        <v>5</v>
      </c>
      <c r="C67" s="152">
        <v>1509</v>
      </c>
      <c r="D67" s="152">
        <v>1747</v>
      </c>
      <c r="E67" s="152">
        <v>1605</v>
      </c>
      <c r="F67" s="161">
        <f>E67/D67</f>
        <v>0.91871780194619346</v>
      </c>
      <c r="G67" s="152">
        <v>72</v>
      </c>
      <c r="H67" s="621"/>
      <c r="I67" s="100"/>
      <c r="J67" s="28"/>
      <c r="L67" s="103"/>
      <c r="N67" s="104"/>
    </row>
    <row r="68" spans="1:14" x14ac:dyDescent="0.2">
      <c r="A68" s="1181"/>
      <c r="B68" s="4" t="s">
        <v>6</v>
      </c>
      <c r="C68" s="50">
        <v>1521</v>
      </c>
      <c r="D68" s="50">
        <v>1573</v>
      </c>
      <c r="E68" s="50">
        <v>1457</v>
      </c>
      <c r="F68" s="119">
        <f>E68/D68</f>
        <v>0.92625556261919895</v>
      </c>
      <c r="G68" s="46">
        <v>61</v>
      </c>
      <c r="H68" s="618"/>
      <c r="I68" s="100"/>
      <c r="J68" s="28"/>
      <c r="L68" s="103"/>
      <c r="N68" s="104"/>
    </row>
    <row r="69" spans="1:14" x14ac:dyDescent="0.2">
      <c r="A69" s="1181"/>
      <c r="B69" s="153" t="s">
        <v>51</v>
      </c>
      <c r="C69" s="140">
        <f>SUM(C65:C68)</f>
        <v>6278</v>
      </c>
      <c r="D69" s="140">
        <f>SUM(D65:D68)</f>
        <v>7211</v>
      </c>
      <c r="E69" s="140">
        <f>SUM(E65:E68)</f>
        <v>6680</v>
      </c>
      <c r="F69" s="141">
        <f>E69/D69</f>
        <v>0.9263625017334628</v>
      </c>
      <c r="G69" s="140">
        <f>SUM(G65:G68)</f>
        <v>301</v>
      </c>
      <c r="H69" s="499"/>
      <c r="I69" s="102"/>
      <c r="J69" s="102"/>
      <c r="K69" s="102"/>
      <c r="L69" s="103"/>
      <c r="M69" s="102"/>
      <c r="N69" s="104"/>
    </row>
    <row r="70" spans="1:14" x14ac:dyDescent="0.2">
      <c r="A70" s="68"/>
      <c r="B70" s="4"/>
      <c r="C70" s="50"/>
      <c r="D70" s="50"/>
      <c r="E70" s="50"/>
      <c r="F70" s="55"/>
      <c r="G70" s="46"/>
      <c r="H70" s="618"/>
      <c r="I70" s="102"/>
      <c r="J70" s="102"/>
      <c r="K70" s="102"/>
      <c r="L70" s="81"/>
      <c r="M70" s="102"/>
    </row>
    <row r="71" spans="1:14" x14ac:dyDescent="0.2">
      <c r="A71" s="1181" t="s">
        <v>15</v>
      </c>
      <c r="B71" s="149" t="s">
        <v>3</v>
      </c>
      <c r="C71" s="152">
        <v>1636</v>
      </c>
      <c r="D71" s="152">
        <v>1590</v>
      </c>
      <c r="E71" s="152">
        <v>1507</v>
      </c>
      <c r="F71" s="161">
        <f>E71/D71</f>
        <v>0.94779874213836479</v>
      </c>
      <c r="G71" s="152">
        <v>53</v>
      </c>
      <c r="H71" s="621"/>
      <c r="I71" s="100"/>
      <c r="J71" s="28"/>
      <c r="L71" s="103"/>
      <c r="N71" s="104"/>
    </row>
    <row r="72" spans="1:14" x14ac:dyDescent="0.2">
      <c r="A72" s="1181"/>
      <c r="B72" s="4" t="s">
        <v>4</v>
      </c>
      <c r="C72" s="50">
        <v>1449</v>
      </c>
      <c r="D72" s="50">
        <v>1635</v>
      </c>
      <c r="E72" s="50">
        <v>1546</v>
      </c>
      <c r="F72" s="119">
        <f>E72/D72</f>
        <v>0.94556574923547398</v>
      </c>
      <c r="G72" s="46">
        <v>65</v>
      </c>
      <c r="H72" s="618"/>
      <c r="I72" s="100"/>
      <c r="J72" s="28"/>
      <c r="L72" s="103"/>
      <c r="N72" s="104"/>
    </row>
    <row r="73" spans="1:14" x14ac:dyDescent="0.2">
      <c r="A73" s="1181"/>
      <c r="B73" s="149" t="s">
        <v>5</v>
      </c>
      <c r="C73" s="152">
        <v>1567</v>
      </c>
      <c r="D73" s="152">
        <v>1497</v>
      </c>
      <c r="E73" s="152">
        <v>1410</v>
      </c>
      <c r="F73" s="161">
        <f>E73/D73</f>
        <v>0.94188376753507019</v>
      </c>
      <c r="G73" s="152">
        <v>37</v>
      </c>
      <c r="H73" s="621"/>
      <c r="I73" s="100"/>
      <c r="J73" s="28"/>
      <c r="L73" s="103"/>
      <c r="N73" s="104"/>
    </row>
    <row r="74" spans="1:14" x14ac:dyDescent="0.2">
      <c r="A74" s="1181"/>
      <c r="B74" s="4" t="s">
        <v>6</v>
      </c>
      <c r="C74" s="50">
        <v>1702</v>
      </c>
      <c r="D74" s="50">
        <v>1450</v>
      </c>
      <c r="E74" s="50">
        <v>1370</v>
      </c>
      <c r="F74" s="119">
        <f>E74/D74</f>
        <v>0.94482758620689655</v>
      </c>
      <c r="G74" s="46">
        <v>73</v>
      </c>
      <c r="H74" s="618"/>
      <c r="I74" s="100"/>
      <c r="J74" s="28"/>
      <c r="L74" s="103"/>
      <c r="N74" s="104"/>
    </row>
    <row r="75" spans="1:14" x14ac:dyDescent="0.2">
      <c r="A75" s="1181"/>
      <c r="B75" s="153" t="s">
        <v>51</v>
      </c>
      <c r="C75" s="140">
        <f>SUM(C71:C74)</f>
        <v>6354</v>
      </c>
      <c r="D75" s="140">
        <f>SUM(D71:D74)</f>
        <v>6172</v>
      </c>
      <c r="E75" s="140">
        <f>SUM(E71:E74)</f>
        <v>5833</v>
      </c>
      <c r="F75" s="141">
        <f>E75/D75</f>
        <v>0.94507453013609855</v>
      </c>
      <c r="G75" s="140">
        <f>SUM(G71:G74)</f>
        <v>228</v>
      </c>
      <c r="H75" s="499"/>
      <c r="I75" s="102"/>
      <c r="J75" s="102"/>
      <c r="K75" s="102"/>
      <c r="L75" s="103"/>
      <c r="M75" s="102"/>
      <c r="N75" s="104"/>
    </row>
    <row r="76" spans="1:14" x14ac:dyDescent="0.2">
      <c r="A76" s="68"/>
      <c r="B76" s="14"/>
      <c r="C76" s="111"/>
      <c r="D76" s="111"/>
      <c r="E76" s="111"/>
      <c r="F76" s="33"/>
      <c r="G76" s="34"/>
      <c r="H76" s="34"/>
      <c r="I76" s="102"/>
      <c r="J76" s="102"/>
      <c r="K76" s="102"/>
      <c r="L76" s="81"/>
      <c r="M76" s="102"/>
    </row>
    <row r="77" spans="1:14" x14ac:dyDescent="0.2">
      <c r="A77" s="1181" t="s">
        <v>18</v>
      </c>
      <c r="B77" s="149" t="s">
        <v>3</v>
      </c>
      <c r="C77" s="152">
        <v>1960</v>
      </c>
      <c r="D77" s="152">
        <v>1491</v>
      </c>
      <c r="E77" s="152">
        <v>1414</v>
      </c>
      <c r="F77" s="161">
        <f>E77/D77</f>
        <v>0.94835680751173712</v>
      </c>
      <c r="G77" s="152">
        <v>50</v>
      </c>
      <c r="H77" s="621"/>
      <c r="I77" s="100"/>
      <c r="J77" s="28"/>
      <c r="L77" s="103"/>
      <c r="N77" s="104"/>
    </row>
    <row r="78" spans="1:14" x14ac:dyDescent="0.2">
      <c r="A78" s="1181"/>
      <c r="B78" s="4" t="s">
        <v>4</v>
      </c>
      <c r="C78" s="50">
        <v>1638</v>
      </c>
      <c r="D78" s="50">
        <v>1651</v>
      </c>
      <c r="E78" s="50">
        <v>1523</v>
      </c>
      <c r="F78" s="119">
        <f t="shared" ref="F78:F85" si="0">E78/D78</f>
        <v>0.92247122955784377</v>
      </c>
      <c r="G78" s="46">
        <v>67</v>
      </c>
      <c r="H78" s="618"/>
      <c r="I78" s="100"/>
      <c r="J78" s="28"/>
      <c r="L78" s="103"/>
      <c r="N78" s="104"/>
    </row>
    <row r="79" spans="1:14" x14ac:dyDescent="0.2">
      <c r="A79" s="1181"/>
      <c r="B79" s="149" t="s">
        <v>5</v>
      </c>
      <c r="C79" s="152">
        <v>1787</v>
      </c>
      <c r="D79" s="152">
        <v>1627</v>
      </c>
      <c r="E79" s="152">
        <v>1531</v>
      </c>
      <c r="F79" s="161">
        <f t="shared" si="0"/>
        <v>0.94099569760295021</v>
      </c>
      <c r="G79" s="152">
        <v>62</v>
      </c>
      <c r="H79" s="621"/>
      <c r="I79" s="100"/>
      <c r="J79" s="28"/>
      <c r="L79" s="103"/>
      <c r="N79" s="104"/>
    </row>
    <row r="80" spans="1:14" x14ac:dyDescent="0.2">
      <c r="A80" s="1181"/>
      <c r="B80" s="4" t="s">
        <v>6</v>
      </c>
      <c r="C80" s="50">
        <v>1954</v>
      </c>
      <c r="D80" s="50">
        <v>1637</v>
      </c>
      <c r="E80" s="50">
        <v>1506</v>
      </c>
      <c r="F80" s="119">
        <f t="shared" si="0"/>
        <v>0.91997556505803302</v>
      </c>
      <c r="G80" s="46">
        <v>62</v>
      </c>
      <c r="H80" s="618"/>
      <c r="I80" s="100"/>
      <c r="J80" s="28"/>
      <c r="L80" s="103"/>
      <c r="N80" s="104"/>
    </row>
    <row r="81" spans="1:14" x14ac:dyDescent="0.2">
      <c r="A81" s="1181"/>
      <c r="B81" s="153" t="s">
        <v>51</v>
      </c>
      <c r="C81" s="140">
        <f>SUM(C77:C80)</f>
        <v>7339</v>
      </c>
      <c r="D81" s="140">
        <f>SUM(D77:D80)</f>
        <v>6406</v>
      </c>
      <c r="E81" s="140">
        <f>SUM(E77:E80)</f>
        <v>5974</v>
      </c>
      <c r="F81" s="141">
        <f t="shared" si="0"/>
        <v>0.93256322197939434</v>
      </c>
      <c r="G81" s="140">
        <f>SUM(G77:G80)</f>
        <v>241</v>
      </c>
      <c r="H81" s="499"/>
      <c r="I81" s="102"/>
      <c r="J81" s="102"/>
      <c r="K81" s="102"/>
      <c r="L81" s="103"/>
      <c r="M81" s="102"/>
      <c r="N81" s="104"/>
    </row>
    <row r="82" spans="1:14" x14ac:dyDescent="0.2">
      <c r="A82" s="68"/>
      <c r="B82" s="4"/>
      <c r="C82" s="50"/>
      <c r="D82" s="50"/>
      <c r="E82" s="50"/>
      <c r="F82" s="55"/>
      <c r="G82" s="46"/>
      <c r="H82" s="618"/>
      <c r="I82" s="102"/>
      <c r="J82" s="102"/>
      <c r="K82" s="102"/>
      <c r="L82" s="81"/>
      <c r="M82" s="102"/>
    </row>
    <row r="83" spans="1:14" x14ac:dyDescent="0.2">
      <c r="A83" s="1181" t="s">
        <v>21</v>
      </c>
      <c r="B83" s="149" t="s">
        <v>3</v>
      </c>
      <c r="C83" s="152">
        <v>1876</v>
      </c>
      <c r="D83" s="152">
        <v>1242</v>
      </c>
      <c r="E83" s="152">
        <v>1171</v>
      </c>
      <c r="F83" s="141">
        <f t="shared" si="0"/>
        <v>0.94283413848631237</v>
      </c>
      <c r="G83" s="152">
        <v>34</v>
      </c>
      <c r="H83" s="621"/>
      <c r="I83" s="100"/>
      <c r="J83" s="28"/>
      <c r="L83" s="103"/>
      <c r="N83" s="104"/>
    </row>
    <row r="84" spans="1:14" x14ac:dyDescent="0.2">
      <c r="A84" s="1181"/>
      <c r="B84" s="4" t="s">
        <v>4</v>
      </c>
      <c r="C84" s="50">
        <v>1720</v>
      </c>
      <c r="D84" s="50">
        <v>1722</v>
      </c>
      <c r="E84" s="50">
        <v>1638</v>
      </c>
      <c r="F84" s="55">
        <f t="shared" si="0"/>
        <v>0.95121951219512191</v>
      </c>
      <c r="G84" s="46">
        <v>56</v>
      </c>
      <c r="H84" s="618"/>
      <c r="I84" s="100"/>
      <c r="J84" s="28"/>
      <c r="L84" s="103"/>
      <c r="N84" s="104"/>
    </row>
    <row r="85" spans="1:14" x14ac:dyDescent="0.2">
      <c r="A85" s="1181"/>
      <c r="B85" s="149" t="s">
        <v>5</v>
      </c>
      <c r="C85" s="152">
        <v>1794</v>
      </c>
      <c r="D85" s="152">
        <v>1696</v>
      </c>
      <c r="E85" s="152">
        <v>1582</v>
      </c>
      <c r="F85" s="138">
        <f t="shared" si="0"/>
        <v>0.93278301886792447</v>
      </c>
      <c r="G85" s="152">
        <v>62</v>
      </c>
      <c r="H85" s="621"/>
      <c r="I85" s="100"/>
      <c r="J85" s="28"/>
      <c r="L85" s="103"/>
      <c r="N85" s="104"/>
    </row>
    <row r="86" spans="1:14" x14ac:dyDescent="0.2">
      <c r="A86" s="1181"/>
      <c r="B86" s="4" t="s">
        <v>6</v>
      </c>
      <c r="C86" s="50">
        <v>1802</v>
      </c>
      <c r="D86" s="50">
        <v>1881</v>
      </c>
      <c r="E86" s="50">
        <v>1752</v>
      </c>
      <c r="F86" s="55">
        <f>E86/D86</f>
        <v>0.93141945773524726</v>
      </c>
      <c r="G86" s="46">
        <v>62</v>
      </c>
      <c r="H86" s="618"/>
      <c r="I86" s="100"/>
      <c r="J86" s="28"/>
      <c r="L86" s="103"/>
      <c r="N86" s="104"/>
    </row>
    <row r="87" spans="1:14" x14ac:dyDescent="0.2">
      <c r="A87" s="1181"/>
      <c r="B87" s="153" t="s">
        <v>51</v>
      </c>
      <c r="C87" s="140">
        <f>SUM(C83:C86)</f>
        <v>7192</v>
      </c>
      <c r="D87" s="140">
        <f>SUM(D83:D86)</f>
        <v>6541</v>
      </c>
      <c r="E87" s="140">
        <f>SUM(E83:E86)</f>
        <v>6143</v>
      </c>
      <c r="F87" s="141">
        <f>E87/D87</f>
        <v>0.93915303470417366</v>
      </c>
      <c r="G87" s="140">
        <f>SUM(G83:G86)</f>
        <v>214</v>
      </c>
      <c r="H87" s="499"/>
      <c r="I87" s="102"/>
      <c r="J87" s="102"/>
      <c r="K87" s="102"/>
      <c r="L87" s="103"/>
      <c r="M87" s="102"/>
      <c r="N87" s="104"/>
    </row>
    <row r="88" spans="1:14" x14ac:dyDescent="0.2">
      <c r="A88" s="369"/>
      <c r="B88" s="4"/>
      <c r="C88" s="50"/>
      <c r="D88" s="50"/>
      <c r="E88" s="50"/>
      <c r="F88" s="360"/>
      <c r="G88" s="46"/>
      <c r="H88" s="618"/>
      <c r="I88" s="362"/>
      <c r="J88" s="362"/>
      <c r="K88" s="362"/>
      <c r="L88" s="81"/>
      <c r="M88" s="362"/>
    </row>
    <row r="89" spans="1:14" x14ac:dyDescent="0.2">
      <c r="A89" s="1181" t="s">
        <v>233</v>
      </c>
      <c r="B89" s="149" t="s">
        <v>3</v>
      </c>
      <c r="C89" s="595">
        <v>2153</v>
      </c>
      <c r="D89" s="595">
        <v>2125</v>
      </c>
      <c r="E89" s="595">
        <v>2012</v>
      </c>
      <c r="F89" s="366">
        <f>E89/D89</f>
        <v>0.94682352941176473</v>
      </c>
      <c r="G89" s="608">
        <v>73</v>
      </c>
      <c r="H89" s="621"/>
      <c r="I89" s="100"/>
      <c r="J89" s="28"/>
      <c r="L89" s="103"/>
      <c r="N89" s="104"/>
    </row>
    <row r="90" spans="1:14" x14ac:dyDescent="0.2">
      <c r="A90" s="1181"/>
      <c r="B90" s="4" t="s">
        <v>4</v>
      </c>
      <c r="C90" s="594">
        <v>1845</v>
      </c>
      <c r="D90" s="594">
        <v>2030</v>
      </c>
      <c r="E90" s="594">
        <v>1915</v>
      </c>
      <c r="F90" s="360">
        <f>E90/D90</f>
        <v>0.94334975369458129</v>
      </c>
      <c r="G90" s="605">
        <v>78</v>
      </c>
      <c r="H90" s="618"/>
      <c r="I90" s="100"/>
      <c r="J90" s="28"/>
      <c r="L90" s="103"/>
      <c r="N90" s="104"/>
    </row>
    <row r="91" spans="1:14" x14ac:dyDescent="0.2">
      <c r="A91" s="1181"/>
      <c r="B91" s="149" t="s">
        <v>5</v>
      </c>
      <c r="C91" s="595">
        <v>1875</v>
      </c>
      <c r="D91" s="595">
        <v>1712</v>
      </c>
      <c r="E91" s="595">
        <v>1574</v>
      </c>
      <c r="F91" s="366">
        <f>E91/D91</f>
        <v>0.91939252336448596</v>
      </c>
      <c r="G91" s="608">
        <v>79</v>
      </c>
      <c r="H91" s="621"/>
      <c r="I91" s="100"/>
      <c r="J91" s="28"/>
      <c r="L91" s="103"/>
      <c r="N91" s="104"/>
    </row>
    <row r="92" spans="1:14" x14ac:dyDescent="0.2">
      <c r="A92" s="1181"/>
      <c r="B92" s="4" t="s">
        <v>6</v>
      </c>
      <c r="C92" s="594">
        <v>1922</v>
      </c>
      <c r="D92" s="594">
        <v>1877</v>
      </c>
      <c r="E92" s="594">
        <v>1799</v>
      </c>
      <c r="F92" s="360">
        <f>E92/D92</f>
        <v>0.95844432605221097</v>
      </c>
      <c r="G92" s="605">
        <v>84</v>
      </c>
      <c r="H92" s="618"/>
      <c r="I92" s="100"/>
      <c r="J92" s="28"/>
      <c r="L92" s="103"/>
      <c r="N92" s="104"/>
    </row>
    <row r="93" spans="1:14" x14ac:dyDescent="0.2">
      <c r="A93" s="1181"/>
      <c r="B93" s="504" t="s">
        <v>51</v>
      </c>
      <c r="C93" s="589">
        <f>SUM(C89:C92)</f>
        <v>7795</v>
      </c>
      <c r="D93" s="589">
        <f>SUM(D89:D92)</f>
        <v>7744</v>
      </c>
      <c r="E93" s="589">
        <f>SUM(E89:E92)</f>
        <v>7300</v>
      </c>
      <c r="F93" s="584">
        <f>E93/D93</f>
        <v>0.9426652892561983</v>
      </c>
      <c r="G93" s="589">
        <f>SUM(G89:G92)</f>
        <v>314</v>
      </c>
      <c r="H93" s="621"/>
      <c r="I93" s="362"/>
      <c r="J93" s="362"/>
      <c r="K93" s="362"/>
      <c r="L93" s="103"/>
      <c r="M93" s="362"/>
      <c r="N93" s="104"/>
    </row>
    <row r="94" spans="1:14" s="486" customFormat="1" x14ac:dyDescent="0.2">
      <c r="A94" s="492"/>
      <c r="B94" s="487"/>
      <c r="C94" s="586"/>
      <c r="D94" s="586"/>
      <c r="E94" s="586"/>
      <c r="F94" s="582"/>
      <c r="G94" s="588"/>
      <c r="H94" s="618"/>
      <c r="I94" s="362"/>
      <c r="J94" s="362"/>
      <c r="K94" s="362"/>
      <c r="L94" s="103"/>
      <c r="M94" s="362"/>
      <c r="N94" s="104"/>
    </row>
    <row r="95" spans="1:14" s="486" customFormat="1" x14ac:dyDescent="0.2">
      <c r="A95" s="1181" t="s">
        <v>265</v>
      </c>
      <c r="B95" s="642" t="s">
        <v>3</v>
      </c>
      <c r="C95" s="621">
        <v>2023</v>
      </c>
      <c r="D95" s="621">
        <v>1976</v>
      </c>
      <c r="E95" s="621">
        <v>1863</v>
      </c>
      <c r="F95" s="641">
        <f>E95/D95</f>
        <v>0.94281376518218618</v>
      </c>
      <c r="G95" s="621">
        <v>83</v>
      </c>
      <c r="H95" s="621"/>
      <c r="I95" s="633"/>
      <c r="J95" s="633"/>
      <c r="K95" s="633"/>
      <c r="L95" s="103"/>
      <c r="M95" s="633"/>
      <c r="N95" s="104"/>
    </row>
    <row r="96" spans="1:14" s="486" customFormat="1" x14ac:dyDescent="0.2">
      <c r="A96" s="1181"/>
      <c r="B96" s="638" t="s">
        <v>4</v>
      </c>
      <c r="C96" s="606">
        <v>1875</v>
      </c>
      <c r="D96" s="606">
        <v>1852</v>
      </c>
      <c r="E96" s="606">
        <v>1736</v>
      </c>
      <c r="F96" s="604">
        <f>E96/D96</f>
        <v>0.93736501079913603</v>
      </c>
      <c r="G96" s="618">
        <v>72</v>
      </c>
      <c r="H96" s="618"/>
      <c r="I96" s="633"/>
      <c r="J96" s="633"/>
      <c r="K96" s="633"/>
      <c r="L96" s="103"/>
      <c r="M96" s="633"/>
      <c r="N96" s="104"/>
    </row>
    <row r="97" spans="1:14" s="486" customFormat="1" x14ac:dyDescent="0.2">
      <c r="A97" s="1181"/>
      <c r="B97" s="642" t="s">
        <v>5</v>
      </c>
      <c r="C97" s="621">
        <v>2001</v>
      </c>
      <c r="D97" s="621">
        <v>1818</v>
      </c>
      <c r="E97" s="621">
        <v>1707</v>
      </c>
      <c r="F97" s="641">
        <f>E97/D97</f>
        <v>0.93894389438943893</v>
      </c>
      <c r="G97" s="621">
        <v>90</v>
      </c>
      <c r="H97" s="621"/>
      <c r="I97" s="633"/>
      <c r="J97" s="633"/>
      <c r="K97" s="633"/>
      <c r="L97" s="103"/>
      <c r="M97" s="633"/>
      <c r="N97" s="104"/>
    </row>
    <row r="98" spans="1:14" s="486" customFormat="1" x14ac:dyDescent="0.2">
      <c r="A98" s="1181"/>
      <c r="B98" s="638" t="s">
        <v>6</v>
      </c>
      <c r="C98" s="606">
        <v>1891</v>
      </c>
      <c r="D98" s="606">
        <v>1736</v>
      </c>
      <c r="E98" s="606">
        <v>1641</v>
      </c>
      <c r="F98" s="604">
        <f>E98/D98</f>
        <v>0.94527649769585254</v>
      </c>
      <c r="G98" s="618">
        <v>80</v>
      </c>
      <c r="H98" s="618"/>
      <c r="I98" s="633"/>
      <c r="J98" s="633"/>
      <c r="K98" s="633"/>
      <c r="L98" s="103"/>
      <c r="M98" s="633"/>
      <c r="N98" s="104"/>
    </row>
    <row r="99" spans="1:14" s="486" customFormat="1" x14ac:dyDescent="0.2">
      <c r="A99" s="1181"/>
      <c r="B99" s="637" t="s">
        <v>51</v>
      </c>
      <c r="C99" s="621">
        <f>SUM(C95:C98)</f>
        <v>7790</v>
      </c>
      <c r="D99" s="621">
        <f>SUM(D95:D98)</f>
        <v>7382</v>
      </c>
      <c r="E99" s="621">
        <f>SUM(E95:E98)</f>
        <v>6947</v>
      </c>
      <c r="F99" s="641">
        <f>E99/D99</f>
        <v>0.94107287997832567</v>
      </c>
      <c r="G99" s="621">
        <f>SUM(G95:G98)</f>
        <v>325</v>
      </c>
      <c r="H99" s="621"/>
      <c r="I99" s="633"/>
      <c r="J99" s="633"/>
      <c r="K99" s="633"/>
      <c r="L99" s="103"/>
      <c r="M99" s="633"/>
      <c r="N99" s="104"/>
    </row>
    <row r="100" spans="1:14" s="486" customFormat="1" x14ac:dyDescent="0.2">
      <c r="A100" s="720"/>
      <c r="B100" s="638"/>
      <c r="C100" s="606"/>
      <c r="D100" s="606"/>
      <c r="E100" s="606"/>
      <c r="F100" s="604"/>
      <c r="G100" s="618"/>
      <c r="H100" s="618"/>
      <c r="I100" s="633"/>
      <c r="J100" s="633"/>
      <c r="K100" s="633"/>
      <c r="L100" s="103"/>
      <c r="M100" s="633"/>
      <c r="N100" s="104"/>
    </row>
    <row r="101" spans="1:14" s="486" customFormat="1" ht="12.75" customHeight="1" x14ac:dyDescent="0.2">
      <c r="A101" s="1181" t="s">
        <v>268</v>
      </c>
      <c r="B101" s="503" t="s">
        <v>3</v>
      </c>
      <c r="C101" s="608">
        <v>1955</v>
      </c>
      <c r="D101" s="608">
        <v>1868</v>
      </c>
      <c r="E101" s="608">
        <v>1765</v>
      </c>
      <c r="F101" s="607">
        <f>E101/D101</f>
        <v>0.94486081370449682</v>
      </c>
      <c r="G101" s="608">
        <v>104</v>
      </c>
      <c r="H101" s="621"/>
      <c r="I101" s="362"/>
      <c r="J101" s="362"/>
      <c r="K101" s="362"/>
      <c r="L101" s="103"/>
      <c r="M101" s="362"/>
      <c r="N101" s="104"/>
    </row>
    <row r="102" spans="1:14" s="486" customFormat="1" x14ac:dyDescent="0.2">
      <c r="A102" s="1181"/>
      <c r="B102" s="487" t="s">
        <v>4</v>
      </c>
      <c r="C102" s="606">
        <v>1784</v>
      </c>
      <c r="D102" s="606">
        <v>1848</v>
      </c>
      <c r="E102" s="606">
        <v>1749</v>
      </c>
      <c r="F102" s="604">
        <f>E102/D102</f>
        <v>0.9464285714285714</v>
      </c>
      <c r="G102" s="605">
        <v>77</v>
      </c>
      <c r="H102" s="618"/>
      <c r="I102" s="362"/>
      <c r="J102" s="362"/>
      <c r="K102" s="362"/>
      <c r="L102" s="103"/>
      <c r="M102" s="362"/>
      <c r="N102" s="104"/>
    </row>
    <row r="103" spans="1:14" s="486" customFormat="1" x14ac:dyDescent="0.2">
      <c r="A103" s="1181"/>
      <c r="B103" s="503" t="s">
        <v>5</v>
      </c>
      <c r="C103" s="608">
        <v>1940</v>
      </c>
      <c r="D103" s="608">
        <v>1873</v>
      </c>
      <c r="E103" s="608">
        <v>1759</v>
      </c>
      <c r="F103" s="607">
        <f>E103/D103</f>
        <v>0.93913507741591029</v>
      </c>
      <c r="G103" s="608">
        <v>65</v>
      </c>
      <c r="H103" s="621"/>
      <c r="I103" s="362"/>
      <c r="J103" s="362"/>
      <c r="K103" s="362"/>
      <c r="L103" s="103"/>
      <c r="M103" s="362"/>
      <c r="N103" s="104"/>
    </row>
    <row r="104" spans="1:14" s="486" customFormat="1" x14ac:dyDescent="0.2">
      <c r="A104" s="1181"/>
      <c r="B104" s="487" t="s">
        <v>6</v>
      </c>
      <c r="C104" s="606">
        <v>1970</v>
      </c>
      <c r="D104" s="606">
        <v>1881</v>
      </c>
      <c r="E104" s="606">
        <v>1701</v>
      </c>
      <c r="F104" s="604">
        <f>E104/D104</f>
        <v>0.90430622009569372</v>
      </c>
      <c r="G104" s="605">
        <v>76</v>
      </c>
      <c r="H104" s="618"/>
      <c r="I104" s="362"/>
      <c r="J104" s="362"/>
      <c r="K104" s="362"/>
      <c r="L104" s="103"/>
      <c r="M104" s="362"/>
      <c r="N104" s="104"/>
    </row>
    <row r="105" spans="1:14" s="486" customFormat="1" x14ac:dyDescent="0.2">
      <c r="A105" s="1181"/>
      <c r="B105" s="637" t="s">
        <v>51</v>
      </c>
      <c r="C105" s="621">
        <f>SUM(C101:C104)</f>
        <v>7649</v>
      </c>
      <c r="D105" s="621">
        <f>SUM(D101:D104)</f>
        <v>7470</v>
      </c>
      <c r="E105" s="621">
        <f>SUM(E101:E104)</f>
        <v>6974</v>
      </c>
      <c r="F105" s="641">
        <f>E105/D105</f>
        <v>0.93360107095046851</v>
      </c>
      <c r="G105" s="621">
        <f>SUM(G101:G104)</f>
        <v>322</v>
      </c>
      <c r="H105" s="621"/>
      <c r="I105" s="633"/>
      <c r="J105" s="362"/>
      <c r="K105" s="362"/>
      <c r="L105" s="103"/>
      <c r="M105" s="362"/>
      <c r="N105" s="104"/>
    </row>
    <row r="106" spans="1:14" s="486" customFormat="1" x14ac:dyDescent="0.2">
      <c r="A106" s="920"/>
      <c r="B106" s="638"/>
      <c r="C106" s="606"/>
      <c r="D106" s="606"/>
      <c r="E106" s="606"/>
      <c r="F106" s="604"/>
      <c r="G106" s="618"/>
      <c r="H106" s="618"/>
      <c r="I106" s="633"/>
      <c r="J106" s="633"/>
      <c r="K106" s="633"/>
      <c r="L106" s="103"/>
      <c r="M106" s="633"/>
      <c r="N106" s="104"/>
    </row>
    <row r="107" spans="1:14" s="486" customFormat="1" ht="12.75" customHeight="1" x14ac:dyDescent="0.2">
      <c r="A107" s="1181" t="s">
        <v>269</v>
      </c>
      <c r="B107" s="642" t="s">
        <v>3</v>
      </c>
      <c r="C107" s="621">
        <v>2133</v>
      </c>
      <c r="D107" s="621">
        <v>1917</v>
      </c>
      <c r="E107" s="621">
        <v>1785</v>
      </c>
      <c r="F107" s="641">
        <f>E107/D107</f>
        <v>0.93114241001564946</v>
      </c>
      <c r="G107" s="621">
        <v>84</v>
      </c>
      <c r="H107" s="621"/>
      <c r="I107" s="633"/>
      <c r="J107" s="633"/>
      <c r="K107" s="633"/>
      <c r="L107" s="103"/>
      <c r="M107" s="633"/>
      <c r="N107" s="104"/>
    </row>
    <row r="108" spans="1:14" s="486" customFormat="1" ht="12.75" customHeight="1" x14ac:dyDescent="0.2">
      <c r="A108" s="1181"/>
      <c r="B108" s="638" t="s">
        <v>4</v>
      </c>
      <c r="C108" s="606">
        <v>1812</v>
      </c>
      <c r="D108" s="606">
        <v>2012</v>
      </c>
      <c r="E108" s="606">
        <v>1896</v>
      </c>
      <c r="F108" s="604">
        <f>E108/D108</f>
        <v>0.94234592445328036</v>
      </c>
      <c r="G108" s="618">
        <v>73</v>
      </c>
      <c r="H108" s="618"/>
      <c r="I108" s="633"/>
      <c r="J108" s="633"/>
      <c r="K108" s="633"/>
      <c r="L108" s="103"/>
      <c r="M108" s="633"/>
      <c r="N108" s="104"/>
    </row>
    <row r="109" spans="1:14" s="486" customFormat="1" ht="12.75" customHeight="1" x14ac:dyDescent="0.2">
      <c r="A109" s="1181"/>
      <c r="B109" s="642" t="s">
        <v>5</v>
      </c>
      <c r="C109" s="621">
        <v>1845</v>
      </c>
      <c r="D109" s="621">
        <v>1882</v>
      </c>
      <c r="E109" s="621">
        <v>1784</v>
      </c>
      <c r="F109" s="641">
        <f>E109/D109</f>
        <v>0.94792773645058448</v>
      </c>
      <c r="G109" s="621">
        <v>73</v>
      </c>
      <c r="H109" s="621"/>
      <c r="I109" s="633"/>
      <c r="J109" s="633"/>
      <c r="K109" s="633"/>
      <c r="L109" s="103"/>
      <c r="M109" s="633"/>
      <c r="N109" s="104"/>
    </row>
    <row r="110" spans="1:14" s="486" customFormat="1" ht="12.75" customHeight="1" x14ac:dyDescent="0.2">
      <c r="A110" s="1181"/>
      <c r="B110" s="638" t="s">
        <v>6</v>
      </c>
      <c r="C110" s="606">
        <v>1828</v>
      </c>
      <c r="D110" s="606">
        <v>1490</v>
      </c>
      <c r="E110" s="606">
        <v>1412</v>
      </c>
      <c r="F110" s="604">
        <f>E110/D110</f>
        <v>0.94765100671140945</v>
      </c>
      <c r="G110" s="618">
        <v>76</v>
      </c>
      <c r="H110" s="618"/>
      <c r="I110" s="633"/>
      <c r="J110" s="633"/>
      <c r="K110" s="633"/>
      <c r="L110" s="103"/>
      <c r="M110" s="633"/>
      <c r="N110" s="104"/>
    </row>
    <row r="111" spans="1:14" s="486" customFormat="1" x14ac:dyDescent="0.2">
      <c r="A111" s="1181"/>
      <c r="B111" s="637" t="s">
        <v>51</v>
      </c>
      <c r="C111" s="621">
        <f>SUM(C107:C110)</f>
        <v>7618</v>
      </c>
      <c r="D111" s="621">
        <f>SUM(D107:D110)</f>
        <v>7301</v>
      </c>
      <c r="E111" s="621">
        <f>SUM(E107:E110)</f>
        <v>6877</v>
      </c>
      <c r="F111" s="641">
        <f>E111/D111</f>
        <v>0.94192576359402824</v>
      </c>
      <c r="G111" s="621">
        <f>SUM(G107:G110)</f>
        <v>306</v>
      </c>
      <c r="H111" s="621"/>
      <c r="I111" s="633"/>
      <c r="J111" s="633"/>
      <c r="K111" s="633"/>
      <c r="L111" s="103"/>
      <c r="M111" s="633"/>
      <c r="N111" s="104"/>
    </row>
    <row r="112" spans="1:14" s="486" customFormat="1" x14ac:dyDescent="0.2">
      <c r="A112" s="993"/>
      <c r="B112" s="723"/>
      <c r="C112" s="618"/>
      <c r="D112" s="618"/>
      <c r="E112" s="618"/>
      <c r="F112" s="604"/>
      <c r="G112" s="618"/>
      <c r="H112" s="618"/>
      <c r="I112" s="633"/>
      <c r="J112" s="633"/>
      <c r="K112" s="633"/>
      <c r="L112" s="103"/>
      <c r="M112" s="633"/>
      <c r="N112" s="104"/>
    </row>
    <row r="113" spans="1:16" s="486" customFormat="1" x14ac:dyDescent="0.2">
      <c r="A113" s="1245" t="s">
        <v>270</v>
      </c>
      <c r="B113" s="642" t="s">
        <v>3</v>
      </c>
      <c r="C113" s="621">
        <v>1583</v>
      </c>
      <c r="D113" s="621">
        <v>1177</v>
      </c>
      <c r="E113" s="621">
        <v>1126</v>
      </c>
      <c r="F113" s="641">
        <f>E113/D113</f>
        <v>0.9566694987255735</v>
      </c>
      <c r="G113" s="621">
        <v>44</v>
      </c>
      <c r="H113" s="621"/>
      <c r="I113" s="633"/>
      <c r="J113" s="633"/>
      <c r="K113" s="633"/>
      <c r="L113" s="103"/>
      <c r="M113" s="633"/>
      <c r="N113" s="104"/>
    </row>
    <row r="114" spans="1:16" s="486" customFormat="1" x14ac:dyDescent="0.2">
      <c r="A114" s="1245"/>
      <c r="B114" s="638" t="s">
        <v>4</v>
      </c>
      <c r="C114" s="618">
        <v>2216</v>
      </c>
      <c r="D114" s="618">
        <v>1615</v>
      </c>
      <c r="E114" s="618">
        <v>1556</v>
      </c>
      <c r="F114" s="604">
        <f>E114/D114</f>
        <v>0.9634674922600619</v>
      </c>
      <c r="G114" s="618">
        <v>67</v>
      </c>
      <c r="H114" s="618"/>
      <c r="I114" s="633"/>
      <c r="J114" s="633"/>
      <c r="K114" s="633"/>
      <c r="L114" s="103"/>
      <c r="M114" s="633"/>
      <c r="N114" s="104"/>
    </row>
    <row r="115" spans="1:16" s="486" customFormat="1" x14ac:dyDescent="0.2">
      <c r="A115" s="1245"/>
      <c r="B115" s="642" t="s">
        <v>5</v>
      </c>
      <c r="C115" s="621">
        <v>2427</v>
      </c>
      <c r="D115" s="621">
        <v>2019</v>
      </c>
      <c r="E115" s="621">
        <v>1930</v>
      </c>
      <c r="F115" s="641">
        <f>E115/D115</f>
        <v>0.95591877166914319</v>
      </c>
      <c r="G115" s="621">
        <v>87</v>
      </c>
      <c r="H115" s="621"/>
      <c r="I115" s="633"/>
      <c r="J115" s="633"/>
      <c r="K115" s="633"/>
      <c r="L115" s="103"/>
      <c r="M115" s="633"/>
      <c r="N115" s="104"/>
    </row>
    <row r="116" spans="1:16" s="486" customFormat="1" hidden="1" x14ac:dyDescent="0.2">
      <c r="A116" s="1245"/>
      <c r="B116" s="638" t="s">
        <v>6</v>
      </c>
      <c r="C116" s="618"/>
      <c r="D116" s="618"/>
      <c r="E116" s="618"/>
      <c r="F116" s="604" t="e">
        <f>E116/D116</f>
        <v>#DIV/0!</v>
      </c>
      <c r="G116" s="618"/>
      <c r="H116" s="618"/>
      <c r="I116" s="633"/>
      <c r="J116" s="633"/>
      <c r="K116" s="633"/>
      <c r="L116" s="103"/>
      <c r="M116" s="633"/>
      <c r="N116" s="104"/>
    </row>
    <row r="117" spans="1:16" s="486" customFormat="1" x14ac:dyDescent="0.2">
      <c r="A117" s="1246"/>
      <c r="B117" s="1146" t="s">
        <v>51</v>
      </c>
      <c r="C117" s="1149">
        <f>SUM(C113:C116)</f>
        <v>6226</v>
      </c>
      <c r="D117" s="1149">
        <f>SUM(D113:D116)</f>
        <v>4811</v>
      </c>
      <c r="E117" s="1149">
        <f>SUM(E113:E116)</f>
        <v>4612</v>
      </c>
      <c r="F117" s="1132">
        <f>E117/D117</f>
        <v>0.95863645811681564</v>
      </c>
      <c r="G117" s="1149">
        <f>SUM(G113:G116)</f>
        <v>198</v>
      </c>
      <c r="H117" s="1149"/>
      <c r="I117" s="633"/>
      <c r="J117" s="633"/>
      <c r="K117" s="633"/>
      <c r="L117" s="103"/>
      <c r="M117" s="633"/>
      <c r="N117" s="104"/>
    </row>
    <row r="118" spans="1:16" ht="27" customHeight="1" x14ac:dyDescent="0.2">
      <c r="A118" s="116" t="s">
        <v>84</v>
      </c>
      <c r="B118" s="116"/>
      <c r="C118" s="14"/>
      <c r="D118" s="35"/>
      <c r="E118" s="35"/>
      <c r="F118" s="35"/>
      <c r="G118" s="35"/>
      <c r="H118" s="35"/>
      <c r="I118" s="102"/>
      <c r="J118" s="102"/>
      <c r="K118" s="102"/>
      <c r="L118" s="81"/>
      <c r="M118" s="102"/>
    </row>
    <row r="119" spans="1:16" x14ac:dyDescent="0.2">
      <c r="A119" s="58" t="s">
        <v>56</v>
      </c>
      <c r="N119" s="313"/>
      <c r="O119" s="313"/>
      <c r="P119" s="313"/>
    </row>
    <row r="120" spans="1:16" ht="37.15" customHeight="1" x14ac:dyDescent="0.2">
      <c r="A120" s="1243" t="s">
        <v>307</v>
      </c>
      <c r="B120" s="1244"/>
      <c r="C120" s="1244"/>
      <c r="D120" s="1244"/>
      <c r="E120" s="1244"/>
      <c r="F120" s="1244"/>
      <c r="G120" s="1244"/>
      <c r="H120" s="851"/>
      <c r="K120" s="13"/>
      <c r="N120" s="313"/>
      <c r="O120" s="313"/>
      <c r="P120" s="313"/>
    </row>
    <row r="121" spans="1:16" x14ac:dyDescent="0.2">
      <c r="A121" s="1186" t="s">
        <v>120</v>
      </c>
      <c r="B121" s="1195"/>
      <c r="C121" s="1195"/>
      <c r="D121" s="1195"/>
      <c r="E121" s="1195"/>
      <c r="F121" s="1207"/>
      <c r="G121" s="1207"/>
      <c r="H121" s="848"/>
      <c r="K121" s="13"/>
      <c r="N121" s="313"/>
      <c r="O121" s="313"/>
      <c r="P121" s="313"/>
    </row>
    <row r="122" spans="1:16" s="486" customFormat="1" x14ac:dyDescent="0.2">
      <c r="A122" s="1231" t="s">
        <v>425</v>
      </c>
      <c r="B122" s="1231"/>
      <c r="C122" s="1231"/>
      <c r="D122" s="1231"/>
      <c r="E122" s="1231"/>
      <c r="F122" s="1231"/>
      <c r="G122" s="1231"/>
      <c r="H122" s="995"/>
      <c r="I122" s="35"/>
      <c r="J122" s="23"/>
      <c r="K122" s="13"/>
      <c r="N122" s="511"/>
      <c r="O122" s="511"/>
      <c r="P122" s="511"/>
    </row>
    <row r="123" spans="1:16" ht="34.5" customHeight="1" x14ac:dyDescent="0.2">
      <c r="A123" s="1183" t="s">
        <v>240</v>
      </c>
      <c r="B123" s="1236"/>
      <c r="C123" s="1236"/>
      <c r="D123" s="1236"/>
      <c r="E123" s="1236"/>
      <c r="F123" s="1236"/>
      <c r="G123" s="1236"/>
      <c r="H123" s="849"/>
      <c r="N123" s="313"/>
      <c r="O123" s="313"/>
      <c r="P123" s="313"/>
    </row>
    <row r="124" spans="1:16" ht="13.5" x14ac:dyDescent="0.2">
      <c r="A124" s="1188" t="s">
        <v>241</v>
      </c>
      <c r="B124" s="1188"/>
      <c r="C124" s="1188"/>
      <c r="D124" s="1188"/>
      <c r="E124" s="1188"/>
      <c r="F124" s="1188"/>
      <c r="G124" s="1188"/>
      <c r="H124" s="86"/>
      <c r="N124" s="313"/>
      <c r="O124" s="313"/>
      <c r="P124" s="313"/>
    </row>
    <row r="125" spans="1:16" ht="24.75" customHeight="1" x14ac:dyDescent="0.2">
      <c r="A125" s="1184" t="s">
        <v>245</v>
      </c>
      <c r="B125" s="1185"/>
      <c r="C125" s="1185"/>
      <c r="D125" s="1185"/>
      <c r="E125" s="1185"/>
      <c r="F125" s="1185"/>
      <c r="G125" s="1185"/>
      <c r="H125" s="850"/>
      <c r="N125" s="313"/>
      <c r="O125" s="313"/>
      <c r="P125" s="313"/>
    </row>
    <row r="126" spans="1:16" x14ac:dyDescent="0.2">
      <c r="N126" s="313"/>
      <c r="O126" s="313"/>
      <c r="P126" s="313"/>
    </row>
    <row r="127" spans="1:16" ht="15" x14ac:dyDescent="0.25">
      <c r="A127" s="857" t="s">
        <v>577</v>
      </c>
      <c r="N127" s="313"/>
      <c r="O127" s="313"/>
      <c r="P127" s="313"/>
    </row>
    <row r="128" spans="1:16" s="486" customFormat="1" ht="15" x14ac:dyDescent="0.25">
      <c r="A128" s="857"/>
      <c r="D128" s="15"/>
      <c r="E128" s="15"/>
      <c r="F128" s="15"/>
      <c r="G128" s="15"/>
      <c r="H128" s="15"/>
      <c r="I128" s="35"/>
      <c r="J128" s="23"/>
      <c r="N128" s="511"/>
      <c r="O128" s="511"/>
      <c r="P128" s="511"/>
    </row>
    <row r="152" spans="4:10" s="486" customFormat="1" x14ac:dyDescent="0.2">
      <c r="D152" s="15"/>
      <c r="E152" s="15"/>
      <c r="F152" s="15"/>
      <c r="G152" s="15"/>
      <c r="H152" s="15"/>
      <c r="I152" s="35"/>
      <c r="J152" s="23"/>
    </row>
    <row r="153" spans="4:10" s="486" customFormat="1" x14ac:dyDescent="0.2">
      <c r="D153" s="15"/>
      <c r="E153" s="15"/>
      <c r="F153" s="15"/>
      <c r="G153" s="15"/>
      <c r="H153" s="15"/>
      <c r="I153" s="35"/>
      <c r="J153" s="23"/>
    </row>
    <row r="154" spans="4:10" s="486" customFormat="1" x14ac:dyDescent="0.2">
      <c r="D154" s="15"/>
      <c r="E154" s="15"/>
      <c r="F154" s="15"/>
      <c r="G154" s="15"/>
      <c r="H154" s="15"/>
      <c r="I154" s="35"/>
      <c r="J154" s="23"/>
    </row>
    <row r="155" spans="4:10" s="486" customFormat="1" x14ac:dyDescent="0.2">
      <c r="D155" s="15"/>
      <c r="E155" s="15"/>
      <c r="F155" s="15"/>
      <c r="G155" s="15"/>
      <c r="H155" s="15"/>
      <c r="I155" s="35"/>
      <c r="J155" s="23"/>
    </row>
    <row r="156" spans="4:10" s="486" customFormat="1" x14ac:dyDescent="0.2">
      <c r="D156" s="15"/>
      <c r="E156" s="15"/>
      <c r="F156" s="15"/>
      <c r="G156" s="15"/>
      <c r="H156" s="15"/>
      <c r="I156" s="35"/>
      <c r="J156" s="23"/>
    </row>
    <row r="157" spans="4:10" s="486" customFormat="1" x14ac:dyDescent="0.2">
      <c r="D157" s="15"/>
      <c r="E157" s="15"/>
      <c r="F157" s="15"/>
      <c r="G157" s="15"/>
      <c r="H157" s="15"/>
      <c r="I157" s="35"/>
      <c r="J157" s="23"/>
    </row>
    <row r="158" spans="4:10" s="486" customFormat="1" x14ac:dyDescent="0.2">
      <c r="D158" s="15"/>
      <c r="E158" s="15"/>
      <c r="F158" s="15"/>
      <c r="G158" s="15"/>
      <c r="H158" s="15"/>
      <c r="I158" s="35"/>
      <c r="J158" s="23"/>
    </row>
    <row r="159" spans="4:10" s="486" customFormat="1" x14ac:dyDescent="0.2">
      <c r="D159" s="15"/>
      <c r="E159" s="15"/>
      <c r="F159" s="15"/>
      <c r="G159" s="15"/>
      <c r="H159" s="15"/>
      <c r="I159" s="35"/>
      <c r="J159" s="23"/>
    </row>
    <row r="160" spans="4:10" s="486" customFormat="1" x14ac:dyDescent="0.2">
      <c r="D160" s="15"/>
      <c r="E160" s="15"/>
      <c r="F160" s="15"/>
      <c r="G160" s="15"/>
      <c r="H160" s="15"/>
      <c r="I160" s="35"/>
      <c r="J160" s="23"/>
    </row>
    <row r="161" spans="1:21" s="486" customFormat="1" x14ac:dyDescent="0.2">
      <c r="D161" s="15"/>
      <c r="E161" s="15"/>
      <c r="F161" s="15"/>
      <c r="G161" s="15"/>
      <c r="H161" s="15"/>
      <c r="I161" s="35"/>
      <c r="J161" s="23"/>
    </row>
    <row r="162" spans="1:21" s="486" customFormat="1" x14ac:dyDescent="0.2">
      <c r="D162" s="15"/>
      <c r="E162" s="15"/>
      <c r="F162" s="15"/>
      <c r="G162" s="15"/>
      <c r="H162" s="15"/>
      <c r="I162" s="35"/>
      <c r="J162" s="23"/>
    </row>
    <row r="163" spans="1:21" x14ac:dyDescent="0.2">
      <c r="Q163" s="511"/>
      <c r="R163" s="334" t="s">
        <v>255</v>
      </c>
      <c r="S163" s="334" t="s">
        <v>256</v>
      </c>
      <c r="T163" s="511"/>
      <c r="U163" s="511"/>
    </row>
    <row r="164" spans="1:21" ht="15" x14ac:dyDescent="0.25">
      <c r="A164" s="857"/>
      <c r="Q164" s="511" t="s">
        <v>52</v>
      </c>
      <c r="R164" s="349">
        <f>C9</f>
        <v>23573</v>
      </c>
      <c r="S164" s="349">
        <f>D9</f>
        <v>17796</v>
      </c>
      <c r="T164" s="511"/>
      <c r="U164" s="511"/>
    </row>
    <row r="165" spans="1:21" x14ac:dyDescent="0.2">
      <c r="Q165" s="511" t="s">
        <v>53</v>
      </c>
      <c r="R165" s="349">
        <f>C15</f>
        <v>28098</v>
      </c>
      <c r="S165" s="349">
        <f>D15</f>
        <v>19178</v>
      </c>
      <c r="T165" s="511"/>
      <c r="U165" s="511"/>
    </row>
    <row r="166" spans="1:21" x14ac:dyDescent="0.2">
      <c r="Q166" s="511" t="s">
        <v>54</v>
      </c>
      <c r="R166" s="349">
        <f>C21</f>
        <v>30219</v>
      </c>
      <c r="S166" s="349">
        <f>D21</f>
        <v>22399</v>
      </c>
      <c r="T166" s="511"/>
      <c r="U166" s="511"/>
    </row>
    <row r="167" spans="1:21" x14ac:dyDescent="0.2">
      <c r="Q167" s="511" t="s">
        <v>55</v>
      </c>
      <c r="R167" s="349">
        <f>C27</f>
        <v>29289</v>
      </c>
      <c r="S167" s="349">
        <f>D27</f>
        <v>24749</v>
      </c>
      <c r="T167" s="511"/>
      <c r="U167" s="511"/>
    </row>
    <row r="168" spans="1:21" x14ac:dyDescent="0.2">
      <c r="Q168" s="511" t="s">
        <v>2</v>
      </c>
      <c r="R168" s="349">
        <f>C33</f>
        <v>20946</v>
      </c>
      <c r="S168" s="349">
        <f>D33</f>
        <v>23632</v>
      </c>
      <c r="T168" s="511"/>
      <c r="U168" s="511"/>
    </row>
    <row r="169" spans="1:21" x14ac:dyDescent="0.2">
      <c r="Q169" s="511" t="s">
        <v>7</v>
      </c>
      <c r="R169" s="349">
        <f>C39</f>
        <v>21920</v>
      </c>
      <c r="S169" s="349">
        <f>D39</f>
        <v>21062</v>
      </c>
      <c r="T169" s="511"/>
      <c r="U169" s="511"/>
    </row>
    <row r="170" spans="1:21" x14ac:dyDescent="0.2">
      <c r="Q170" s="511" t="s">
        <v>8</v>
      </c>
      <c r="R170" s="349">
        <f>C45</f>
        <v>14994</v>
      </c>
      <c r="S170" s="349">
        <f>D45</f>
        <v>18789</v>
      </c>
      <c r="T170" s="511"/>
      <c r="U170" s="511"/>
    </row>
    <row r="171" spans="1:21" x14ac:dyDescent="0.2">
      <c r="Q171" s="511" t="s">
        <v>9</v>
      </c>
      <c r="R171" s="349">
        <f>C51</f>
        <v>14551</v>
      </c>
      <c r="S171" s="349">
        <f>D51</f>
        <v>15061</v>
      </c>
      <c r="T171" s="511"/>
      <c r="U171" s="511"/>
    </row>
    <row r="172" spans="1:21" x14ac:dyDescent="0.2">
      <c r="Q172" s="511" t="s">
        <v>10</v>
      </c>
      <c r="R172" s="349">
        <f>C57</f>
        <v>11391</v>
      </c>
      <c r="S172" s="349">
        <f>D57</f>
        <v>11760</v>
      </c>
      <c r="T172" s="511"/>
      <c r="U172" s="511"/>
    </row>
    <row r="173" spans="1:21" x14ac:dyDescent="0.2">
      <c r="Q173" s="511" t="s">
        <v>11</v>
      </c>
      <c r="R173" s="349">
        <f>C63</f>
        <v>7771</v>
      </c>
      <c r="S173" s="349">
        <f>D63</f>
        <v>9085</v>
      </c>
      <c r="T173" s="511"/>
      <c r="U173" s="511"/>
    </row>
    <row r="174" spans="1:21" x14ac:dyDescent="0.2">
      <c r="Q174" s="511" t="s">
        <v>12</v>
      </c>
      <c r="R174" s="349">
        <f>C69</f>
        <v>6278</v>
      </c>
      <c r="S174" s="349">
        <f>D69</f>
        <v>7211</v>
      </c>
      <c r="T174" s="511"/>
      <c r="U174" s="511"/>
    </row>
    <row r="175" spans="1:21" x14ac:dyDescent="0.2">
      <c r="Q175" s="511" t="s">
        <v>15</v>
      </c>
      <c r="R175" s="349">
        <f>C75</f>
        <v>6354</v>
      </c>
      <c r="S175" s="349">
        <f>D75</f>
        <v>6172</v>
      </c>
      <c r="T175" s="511"/>
      <c r="U175" s="511"/>
    </row>
    <row r="176" spans="1:21" x14ac:dyDescent="0.2">
      <c r="Q176" s="511" t="s">
        <v>18</v>
      </c>
      <c r="R176" s="349">
        <f>C81</f>
        <v>7339</v>
      </c>
      <c r="S176" s="349">
        <f>D81</f>
        <v>6406</v>
      </c>
      <c r="T176" s="511"/>
      <c r="U176" s="511"/>
    </row>
    <row r="177" spans="17:21" x14ac:dyDescent="0.2">
      <c r="Q177" s="511" t="s">
        <v>21</v>
      </c>
      <c r="R177" s="349">
        <f>C87</f>
        <v>7192</v>
      </c>
      <c r="S177" s="349">
        <f>D87</f>
        <v>6541</v>
      </c>
      <c r="T177" s="511"/>
      <c r="U177" s="511"/>
    </row>
    <row r="178" spans="17:21" x14ac:dyDescent="0.2">
      <c r="Q178" s="511" t="s">
        <v>233</v>
      </c>
      <c r="R178" s="349">
        <f>C93</f>
        <v>7795</v>
      </c>
      <c r="S178" s="349">
        <f>D93</f>
        <v>7744</v>
      </c>
      <c r="T178" s="511"/>
      <c r="U178" s="511"/>
    </row>
    <row r="179" spans="17:21" x14ac:dyDescent="0.2">
      <c r="Q179" s="511" t="s">
        <v>265</v>
      </c>
      <c r="R179" s="349">
        <f>C99</f>
        <v>7790</v>
      </c>
      <c r="S179" s="349">
        <f>D99</f>
        <v>7382</v>
      </c>
      <c r="T179" s="511"/>
      <c r="U179" s="511"/>
    </row>
    <row r="180" spans="17:21" x14ac:dyDescent="0.2">
      <c r="Q180" s="511" t="s">
        <v>268</v>
      </c>
      <c r="R180" s="349">
        <f>C105</f>
        <v>7649</v>
      </c>
      <c r="S180" s="349">
        <f>D105</f>
        <v>7470</v>
      </c>
      <c r="T180" s="511"/>
      <c r="U180" s="511"/>
    </row>
    <row r="181" spans="17:21" x14ac:dyDescent="0.2">
      <c r="Q181" s="511" t="s">
        <v>269</v>
      </c>
      <c r="R181" s="349">
        <f>C111</f>
        <v>7618</v>
      </c>
      <c r="S181" s="349">
        <f>D111</f>
        <v>7301</v>
      </c>
      <c r="T181" s="511"/>
      <c r="U181" s="511"/>
    </row>
    <row r="182" spans="17:21" x14ac:dyDescent="0.2">
      <c r="Q182" s="511"/>
      <c r="R182" s="511"/>
      <c r="S182" s="511"/>
      <c r="T182" s="511"/>
      <c r="U182" s="511"/>
    </row>
    <row r="183" spans="17:21" x14ac:dyDescent="0.2">
      <c r="Q183" s="511"/>
      <c r="R183" s="511"/>
      <c r="S183" s="511"/>
      <c r="T183" s="511"/>
      <c r="U183" s="511"/>
    </row>
  </sheetData>
  <dataConsolidate/>
  <mergeCells count="25">
    <mergeCell ref="A107:A111"/>
    <mergeCell ref="A123:G123"/>
    <mergeCell ref="A125:G125"/>
    <mergeCell ref="A120:G120"/>
    <mergeCell ref="A121:G121"/>
    <mergeCell ref="A124:G124"/>
    <mergeCell ref="A113:A117"/>
    <mergeCell ref="A122:G122"/>
    <mergeCell ref="A77:A81"/>
    <mergeCell ref="A83:A87"/>
    <mergeCell ref="A89:A93"/>
    <mergeCell ref="A95:A99"/>
    <mergeCell ref="A101:A105"/>
    <mergeCell ref="A5:A9"/>
    <mergeCell ref="A11:A15"/>
    <mergeCell ref="A17:A21"/>
    <mergeCell ref="A23:A27"/>
    <mergeCell ref="A29:A33"/>
    <mergeCell ref="A65:A69"/>
    <mergeCell ref="A71:A75"/>
    <mergeCell ref="A35:A39"/>
    <mergeCell ref="A41:A45"/>
    <mergeCell ref="A47:A51"/>
    <mergeCell ref="A53:A57"/>
    <mergeCell ref="A59:A63"/>
  </mergeCells>
  <hyperlinks>
    <hyperlink ref="A1" location="Contents!A1" tooltip="Contents Page" display="Return to Contents Page"/>
    <hyperlink ref="I2" location="'5.3'!A127" display="(Go to Quarterly Chart)"/>
  </hyperlinks>
  <pageMargins left="0.74803149606299213" right="0.74803149606299213" top="0.55118110236220474" bottom="0.98425196850393704" header="0.51181102362204722" footer="0.51181102362204722"/>
  <pageSetup paperSize="9" scale="83" fitToHeight="2" orientation="portrait" r:id="rId1"/>
  <headerFooter alignWithMargins="0"/>
  <rowBreaks count="1" manualBreakCount="1">
    <brk id="64"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V159"/>
  <sheetViews>
    <sheetView showGridLines="0" zoomScaleNormal="100" zoomScaleSheetLayoutView="40" workbookViewId="0">
      <pane ySplit="4" topLeftCell="A5" activePane="bottomLeft" state="frozen"/>
      <selection pane="bottomLeft" activeCell="A2" sqref="A2"/>
    </sheetView>
  </sheetViews>
  <sheetFormatPr defaultColWidth="9.28515625" defaultRowHeight="12.75" x14ac:dyDescent="0.2"/>
  <cols>
    <col min="1" max="1" width="6.7109375" style="182" customWidth="1"/>
    <col min="2" max="2" width="42.28515625" style="183" customWidth="1"/>
    <col min="3" max="14" width="7.5703125" style="186" customWidth="1"/>
    <col min="15" max="15" width="8.28515625" style="186" customWidth="1"/>
    <col min="16" max="16" width="0.28515625" style="182" customWidth="1"/>
    <col min="17" max="17" width="8.28515625" style="182" customWidth="1"/>
    <col min="18" max="16384" width="9.28515625" style="182"/>
  </cols>
  <sheetData>
    <row r="1" spans="1:19" ht="16.5" customHeight="1" x14ac:dyDescent="0.2">
      <c r="A1" s="124" t="s">
        <v>85</v>
      </c>
    </row>
    <row r="2" spans="1:19" ht="17.25" x14ac:dyDescent="0.25">
      <c r="A2" s="858" t="s">
        <v>427</v>
      </c>
      <c r="Q2" s="558" t="s">
        <v>160</v>
      </c>
    </row>
    <row r="3" spans="1:19" ht="15.75" x14ac:dyDescent="0.25">
      <c r="A3" s="809"/>
    </row>
    <row r="4" spans="1:19" s="187" customFormat="1" ht="108.6" customHeight="1" x14ac:dyDescent="0.2">
      <c r="A4" s="188"/>
      <c r="B4" s="224"/>
      <c r="C4" s="224" t="s">
        <v>25</v>
      </c>
      <c r="D4" s="224" t="s">
        <v>26</v>
      </c>
      <c r="E4" s="224" t="s">
        <v>27</v>
      </c>
      <c r="F4" s="224" t="s">
        <v>275</v>
      </c>
      <c r="G4" s="224" t="s">
        <v>28</v>
      </c>
      <c r="H4" s="224" t="s">
        <v>29</v>
      </c>
      <c r="I4" s="224" t="s">
        <v>30</v>
      </c>
      <c r="J4" s="224" t="s">
        <v>31</v>
      </c>
      <c r="K4" s="224" t="s">
        <v>32</v>
      </c>
      <c r="L4" s="224" t="s">
        <v>33</v>
      </c>
      <c r="M4" s="224" t="s">
        <v>34</v>
      </c>
      <c r="N4" s="224" t="s">
        <v>35</v>
      </c>
      <c r="O4" s="224" t="s">
        <v>123</v>
      </c>
      <c r="P4" s="212"/>
    </row>
    <row r="5" spans="1:19" ht="21" customHeight="1" x14ac:dyDescent="0.2">
      <c r="A5" s="1192" t="s">
        <v>227</v>
      </c>
      <c r="B5" s="684" t="s">
        <v>353</v>
      </c>
      <c r="C5" s="686">
        <v>96</v>
      </c>
      <c r="D5" s="686">
        <v>114</v>
      </c>
      <c r="E5" s="686">
        <v>177</v>
      </c>
      <c r="F5" s="686">
        <v>143</v>
      </c>
      <c r="G5" s="686">
        <v>140</v>
      </c>
      <c r="H5" s="666">
        <v>112</v>
      </c>
      <c r="I5" s="666">
        <v>131</v>
      </c>
      <c r="J5" s="666">
        <v>130</v>
      </c>
      <c r="K5" s="666">
        <v>117</v>
      </c>
      <c r="L5" s="666">
        <v>210</v>
      </c>
      <c r="M5" s="666">
        <v>213</v>
      </c>
      <c r="N5" s="666">
        <v>0</v>
      </c>
      <c r="O5" s="653">
        <f t="shared" ref="O5:O14" si="0">SUM(C5:N5)</f>
        <v>1583</v>
      </c>
      <c r="P5" s="653"/>
      <c r="Q5" s="650"/>
      <c r="R5" s="644"/>
    </row>
    <row r="6" spans="1:19" ht="21" customHeight="1" x14ac:dyDescent="0.2">
      <c r="A6" s="1196"/>
      <c r="B6" s="685" t="s">
        <v>354</v>
      </c>
      <c r="C6" s="688">
        <v>134</v>
      </c>
      <c r="D6" s="688">
        <v>168</v>
      </c>
      <c r="E6" s="688">
        <v>251</v>
      </c>
      <c r="F6" s="688">
        <v>210</v>
      </c>
      <c r="G6" s="688">
        <v>216</v>
      </c>
      <c r="H6" s="671">
        <v>140</v>
      </c>
      <c r="I6" s="671">
        <v>218</v>
      </c>
      <c r="J6" s="671">
        <v>141</v>
      </c>
      <c r="K6" s="671">
        <v>163</v>
      </c>
      <c r="L6" s="671">
        <v>268</v>
      </c>
      <c r="M6" s="671">
        <v>307</v>
      </c>
      <c r="N6" s="671">
        <v>0</v>
      </c>
      <c r="O6" s="656">
        <f t="shared" si="0"/>
        <v>2216</v>
      </c>
      <c r="P6" s="656"/>
      <c r="Q6" s="650"/>
      <c r="R6" s="644"/>
    </row>
    <row r="7" spans="1:19" ht="21" customHeight="1" x14ac:dyDescent="0.2">
      <c r="A7" s="1196"/>
      <c r="B7" s="684" t="s">
        <v>355</v>
      </c>
      <c r="C7" s="686">
        <v>138</v>
      </c>
      <c r="D7" s="686">
        <v>181</v>
      </c>
      <c r="E7" s="686">
        <v>260</v>
      </c>
      <c r="F7" s="686">
        <v>224</v>
      </c>
      <c r="G7" s="686">
        <v>237</v>
      </c>
      <c r="H7" s="686">
        <v>155</v>
      </c>
      <c r="I7" s="686">
        <v>231</v>
      </c>
      <c r="J7" s="686">
        <v>186</v>
      </c>
      <c r="K7" s="686">
        <v>182</v>
      </c>
      <c r="L7" s="686">
        <v>294</v>
      </c>
      <c r="M7" s="686">
        <v>339</v>
      </c>
      <c r="N7" s="686">
        <v>0</v>
      </c>
      <c r="O7" s="653">
        <f t="shared" si="0"/>
        <v>2427</v>
      </c>
      <c r="P7" s="653"/>
      <c r="Q7" s="650"/>
      <c r="R7" s="644"/>
    </row>
    <row r="8" spans="1:19" ht="21" hidden="1" customHeight="1" x14ac:dyDescent="0.2">
      <c r="A8" s="1196"/>
      <c r="B8" s="685" t="s">
        <v>356</v>
      </c>
      <c r="C8" s="703"/>
      <c r="D8" s="688"/>
      <c r="E8" s="688"/>
      <c r="F8" s="688"/>
      <c r="G8" s="688"/>
      <c r="H8" s="671"/>
      <c r="I8" s="671"/>
      <c r="J8" s="671"/>
      <c r="K8" s="671"/>
      <c r="L8" s="671"/>
      <c r="M8" s="671"/>
      <c r="N8" s="671"/>
      <c r="O8" s="656">
        <f t="shared" si="0"/>
        <v>0</v>
      </c>
      <c r="P8" s="656"/>
      <c r="Q8" s="650"/>
      <c r="R8" s="644"/>
    </row>
    <row r="9" spans="1:19" ht="21" customHeight="1" x14ac:dyDescent="0.2">
      <c r="A9" s="1196"/>
      <c r="B9" s="190" t="s">
        <v>362</v>
      </c>
      <c r="C9" s="687">
        <f t="shared" ref="C9:H9" si="1">SUM(C5:C8)</f>
        <v>368</v>
      </c>
      <c r="D9" s="687">
        <f t="shared" si="1"/>
        <v>463</v>
      </c>
      <c r="E9" s="687">
        <f t="shared" si="1"/>
        <v>688</v>
      </c>
      <c r="F9" s="687">
        <f t="shared" si="1"/>
        <v>577</v>
      </c>
      <c r="G9" s="687">
        <f t="shared" si="1"/>
        <v>593</v>
      </c>
      <c r="H9" s="687">
        <f t="shared" si="1"/>
        <v>407</v>
      </c>
      <c r="I9" s="687">
        <f t="shared" ref="I9:N9" si="2">SUM(I5:I8)</f>
        <v>580</v>
      </c>
      <c r="J9" s="687">
        <f t="shared" si="2"/>
        <v>457</v>
      </c>
      <c r="K9" s="687">
        <f t="shared" si="2"/>
        <v>462</v>
      </c>
      <c r="L9" s="687">
        <f t="shared" si="2"/>
        <v>772</v>
      </c>
      <c r="M9" s="687">
        <f t="shared" si="2"/>
        <v>859</v>
      </c>
      <c r="N9" s="687">
        <f t="shared" si="2"/>
        <v>0</v>
      </c>
      <c r="O9" s="247">
        <f t="shared" si="0"/>
        <v>6226</v>
      </c>
      <c r="P9" s="247"/>
      <c r="Q9" s="260"/>
      <c r="R9" s="260"/>
      <c r="S9" s="260"/>
    </row>
    <row r="10" spans="1:19" ht="21" hidden="1" customHeight="1" x14ac:dyDescent="0.2">
      <c r="A10" s="1196"/>
      <c r="B10" s="695" t="s">
        <v>291</v>
      </c>
      <c r="C10" s="686">
        <v>139</v>
      </c>
      <c r="D10" s="686">
        <v>159</v>
      </c>
      <c r="E10" s="686">
        <v>232</v>
      </c>
      <c r="F10" s="686">
        <v>215</v>
      </c>
      <c r="G10" s="686">
        <v>202</v>
      </c>
      <c r="H10" s="666">
        <v>114</v>
      </c>
      <c r="I10" s="666">
        <v>198</v>
      </c>
      <c r="J10" s="666">
        <v>178</v>
      </c>
      <c r="K10" s="666">
        <v>134</v>
      </c>
      <c r="L10" s="666">
        <v>268</v>
      </c>
      <c r="M10" s="666">
        <v>293</v>
      </c>
      <c r="N10" s="666">
        <v>1</v>
      </c>
      <c r="O10" s="653">
        <f t="shared" si="0"/>
        <v>2133</v>
      </c>
      <c r="P10" s="653"/>
      <c r="Q10" s="650"/>
      <c r="R10" s="644"/>
    </row>
    <row r="11" spans="1:19" s="506" customFormat="1" ht="21" hidden="1" customHeight="1" x14ac:dyDescent="0.2">
      <c r="A11" s="1196"/>
      <c r="B11" s="664" t="s">
        <v>292</v>
      </c>
      <c r="C11" s="688">
        <v>118</v>
      </c>
      <c r="D11" s="688">
        <v>129</v>
      </c>
      <c r="E11" s="688">
        <v>224</v>
      </c>
      <c r="F11" s="688">
        <v>167</v>
      </c>
      <c r="G11" s="688">
        <v>159</v>
      </c>
      <c r="H11" s="671">
        <v>109</v>
      </c>
      <c r="I11" s="671">
        <v>165</v>
      </c>
      <c r="J11" s="671">
        <v>163</v>
      </c>
      <c r="K11" s="671">
        <v>130</v>
      </c>
      <c r="L11" s="671">
        <v>223</v>
      </c>
      <c r="M11" s="671">
        <v>225</v>
      </c>
      <c r="N11" s="671">
        <v>0</v>
      </c>
      <c r="O11" s="656">
        <f t="shared" si="0"/>
        <v>1812</v>
      </c>
      <c r="P11" s="656"/>
      <c r="Q11" s="650"/>
      <c r="R11" s="644"/>
    </row>
    <row r="12" spans="1:19" s="644" customFormat="1" ht="21" customHeight="1" x14ac:dyDescent="0.2">
      <c r="A12" s="1196"/>
      <c r="B12" s="695" t="s">
        <v>293</v>
      </c>
      <c r="C12" s="686">
        <v>124</v>
      </c>
      <c r="D12" s="686">
        <v>140</v>
      </c>
      <c r="E12" s="686">
        <v>192</v>
      </c>
      <c r="F12" s="686">
        <v>156</v>
      </c>
      <c r="G12" s="686">
        <v>183</v>
      </c>
      <c r="H12" s="686">
        <v>120</v>
      </c>
      <c r="I12" s="686">
        <v>155</v>
      </c>
      <c r="J12" s="686">
        <v>163</v>
      </c>
      <c r="K12" s="686">
        <v>129</v>
      </c>
      <c r="L12" s="686">
        <v>234</v>
      </c>
      <c r="M12" s="686">
        <v>247</v>
      </c>
      <c r="N12" s="686">
        <v>2</v>
      </c>
      <c r="O12" s="653">
        <f t="shared" si="0"/>
        <v>1845</v>
      </c>
      <c r="P12" s="653"/>
      <c r="Q12" s="650"/>
    </row>
    <row r="13" spans="1:19" s="644" customFormat="1" ht="21" hidden="1" customHeight="1" x14ac:dyDescent="0.2">
      <c r="A13" s="1196"/>
      <c r="B13" s="875" t="s">
        <v>294</v>
      </c>
      <c r="C13" s="888">
        <v>118</v>
      </c>
      <c r="D13" s="687">
        <v>170</v>
      </c>
      <c r="E13" s="687">
        <v>201</v>
      </c>
      <c r="F13" s="687">
        <v>155</v>
      </c>
      <c r="G13" s="687">
        <v>158</v>
      </c>
      <c r="H13" s="660">
        <v>112</v>
      </c>
      <c r="I13" s="660">
        <v>130</v>
      </c>
      <c r="J13" s="660">
        <v>151</v>
      </c>
      <c r="K13" s="660">
        <v>131</v>
      </c>
      <c r="L13" s="660">
        <v>252</v>
      </c>
      <c r="M13" s="660">
        <v>250</v>
      </c>
      <c r="N13" s="660">
        <v>0</v>
      </c>
      <c r="O13" s="247">
        <f t="shared" si="0"/>
        <v>1828</v>
      </c>
      <c r="P13" s="247"/>
      <c r="Q13" s="260"/>
    </row>
    <row r="14" spans="1:19" s="644" customFormat="1" ht="21" hidden="1" customHeight="1" x14ac:dyDescent="0.2">
      <c r="A14" s="1196"/>
      <c r="B14" s="664" t="s">
        <v>269</v>
      </c>
      <c r="C14" s="688">
        <f t="shared" ref="C14:H14" si="3">SUM(C10:C13)</f>
        <v>499</v>
      </c>
      <c r="D14" s="688">
        <f t="shared" si="3"/>
        <v>598</v>
      </c>
      <c r="E14" s="688">
        <f t="shared" si="3"/>
        <v>849</v>
      </c>
      <c r="F14" s="688">
        <f t="shared" si="3"/>
        <v>693</v>
      </c>
      <c r="G14" s="688">
        <f t="shared" si="3"/>
        <v>702</v>
      </c>
      <c r="H14" s="671">
        <f t="shared" si="3"/>
        <v>455</v>
      </c>
      <c r="I14" s="671">
        <f t="shared" ref="I14:N14" si="4">SUM(I10:I13)</f>
        <v>648</v>
      </c>
      <c r="J14" s="671">
        <f t="shared" si="4"/>
        <v>655</v>
      </c>
      <c r="K14" s="671">
        <f t="shared" si="4"/>
        <v>524</v>
      </c>
      <c r="L14" s="671">
        <f t="shared" si="4"/>
        <v>977</v>
      </c>
      <c r="M14" s="671">
        <f t="shared" si="4"/>
        <v>1015</v>
      </c>
      <c r="N14" s="671">
        <f t="shared" si="4"/>
        <v>3</v>
      </c>
      <c r="O14" s="656">
        <f t="shared" si="0"/>
        <v>7618</v>
      </c>
      <c r="P14" s="656"/>
      <c r="Q14" s="650"/>
    </row>
    <row r="15" spans="1:19" ht="21" customHeight="1" x14ac:dyDescent="0.2">
      <c r="A15" s="1196"/>
      <c r="B15" s="190" t="s">
        <v>582</v>
      </c>
      <c r="C15" s="688">
        <f>C7-C12</f>
        <v>14</v>
      </c>
      <c r="D15" s="687">
        <f t="shared" ref="D15:O15" si="5">D7-D12</f>
        <v>41</v>
      </c>
      <c r="E15" s="687">
        <f t="shared" si="5"/>
        <v>68</v>
      </c>
      <c r="F15" s="687">
        <f t="shared" si="5"/>
        <v>68</v>
      </c>
      <c r="G15" s="687">
        <f t="shared" si="5"/>
        <v>54</v>
      </c>
      <c r="H15" s="687">
        <f t="shared" si="5"/>
        <v>35</v>
      </c>
      <c r="I15" s="687">
        <f t="shared" si="5"/>
        <v>76</v>
      </c>
      <c r="J15" s="687">
        <f t="shared" si="5"/>
        <v>23</v>
      </c>
      <c r="K15" s="687">
        <f t="shared" si="5"/>
        <v>53</v>
      </c>
      <c r="L15" s="687">
        <f t="shared" si="5"/>
        <v>60</v>
      </c>
      <c r="M15" s="687">
        <f>M7-M12</f>
        <v>92</v>
      </c>
      <c r="N15" s="687">
        <f t="shared" si="5"/>
        <v>-2</v>
      </c>
      <c r="O15" s="697">
        <f t="shared" si="5"/>
        <v>582</v>
      </c>
      <c r="P15" s="697"/>
      <c r="Q15" s="260"/>
      <c r="R15" s="644"/>
    </row>
    <row r="16" spans="1:19" s="644" customFormat="1" ht="21" customHeight="1" x14ac:dyDescent="0.2">
      <c r="A16" s="1196"/>
      <c r="B16" s="684" t="s">
        <v>584</v>
      </c>
      <c r="C16" s="686">
        <f>C7-C6</f>
        <v>4</v>
      </c>
      <c r="D16" s="686">
        <f t="shared" ref="D16:O16" si="6">D7-D6</f>
        <v>13</v>
      </c>
      <c r="E16" s="686">
        <f t="shared" si="6"/>
        <v>9</v>
      </c>
      <c r="F16" s="686">
        <f t="shared" si="6"/>
        <v>14</v>
      </c>
      <c r="G16" s="686">
        <f t="shared" si="6"/>
        <v>21</v>
      </c>
      <c r="H16" s="686">
        <f t="shared" si="6"/>
        <v>15</v>
      </c>
      <c r="I16" s="686">
        <f t="shared" si="6"/>
        <v>13</v>
      </c>
      <c r="J16" s="686">
        <f t="shared" si="6"/>
        <v>45</v>
      </c>
      <c r="K16" s="686">
        <f t="shared" si="6"/>
        <v>19</v>
      </c>
      <c r="L16" s="686">
        <f t="shared" si="6"/>
        <v>26</v>
      </c>
      <c r="M16" s="686">
        <f t="shared" si="6"/>
        <v>32</v>
      </c>
      <c r="N16" s="686">
        <f t="shared" si="6"/>
        <v>0</v>
      </c>
      <c r="O16" s="696">
        <f t="shared" si="6"/>
        <v>211</v>
      </c>
      <c r="P16" s="696"/>
      <c r="Q16" s="260"/>
    </row>
    <row r="17" spans="1:20" ht="21" customHeight="1" x14ac:dyDescent="0.2">
      <c r="A17" s="191"/>
      <c r="B17" s="742"/>
      <c r="C17" s="531"/>
      <c r="D17" s="531"/>
      <c r="E17" s="531"/>
      <c r="F17" s="531"/>
      <c r="G17" s="531"/>
      <c r="H17" s="531"/>
      <c r="I17" s="531"/>
      <c r="J17" s="531"/>
      <c r="K17" s="531"/>
      <c r="L17" s="531"/>
      <c r="M17" s="531"/>
      <c r="N17" s="531"/>
      <c r="O17" s="609"/>
      <c r="P17" s="609"/>
      <c r="Q17" s="644"/>
    </row>
    <row r="18" spans="1:20" ht="21" customHeight="1" x14ac:dyDescent="0.2">
      <c r="A18" s="1196" t="s">
        <v>298</v>
      </c>
      <c r="B18" s="684" t="s">
        <v>353</v>
      </c>
      <c r="C18" s="686">
        <v>102</v>
      </c>
      <c r="D18" s="686">
        <v>98</v>
      </c>
      <c r="E18" s="686">
        <v>57</v>
      </c>
      <c r="F18" s="686">
        <v>71</v>
      </c>
      <c r="G18" s="686">
        <v>93</v>
      </c>
      <c r="H18" s="666">
        <v>84</v>
      </c>
      <c r="I18" s="666">
        <v>77</v>
      </c>
      <c r="J18" s="666">
        <v>121</v>
      </c>
      <c r="K18" s="666">
        <v>114</v>
      </c>
      <c r="L18" s="666">
        <v>178</v>
      </c>
      <c r="M18" s="666">
        <v>182</v>
      </c>
      <c r="N18" s="666">
        <v>0</v>
      </c>
      <c r="O18" s="653">
        <f t="shared" ref="O18:O27" si="7">SUM(C18:N18)</f>
        <v>1177</v>
      </c>
      <c r="P18" s="653"/>
      <c r="Q18" s="650"/>
      <c r="R18" s="644"/>
      <c r="S18" s="644"/>
      <c r="T18" s="644"/>
    </row>
    <row r="19" spans="1:20" ht="21" customHeight="1" x14ac:dyDescent="0.2">
      <c r="A19" s="1196"/>
      <c r="B19" s="685" t="s">
        <v>354</v>
      </c>
      <c r="C19" s="688">
        <v>92</v>
      </c>
      <c r="D19" s="688">
        <v>109</v>
      </c>
      <c r="E19" s="688">
        <v>154</v>
      </c>
      <c r="F19" s="688">
        <v>166</v>
      </c>
      <c r="G19" s="688">
        <v>102</v>
      </c>
      <c r="H19" s="671">
        <v>147</v>
      </c>
      <c r="I19" s="671">
        <v>126</v>
      </c>
      <c r="J19" s="671">
        <v>139</v>
      </c>
      <c r="K19" s="671">
        <v>114</v>
      </c>
      <c r="L19" s="671">
        <v>199</v>
      </c>
      <c r="M19" s="671">
        <v>267</v>
      </c>
      <c r="N19" s="671">
        <v>0</v>
      </c>
      <c r="O19" s="656">
        <f t="shared" si="7"/>
        <v>1615</v>
      </c>
      <c r="P19" s="656"/>
      <c r="Q19" s="650"/>
      <c r="R19" s="644"/>
      <c r="S19" s="644"/>
      <c r="T19" s="644"/>
    </row>
    <row r="20" spans="1:20" ht="21" customHeight="1" x14ac:dyDescent="0.2">
      <c r="A20" s="1196"/>
      <c r="B20" s="684" t="s">
        <v>355</v>
      </c>
      <c r="C20" s="686">
        <v>103</v>
      </c>
      <c r="D20" s="686">
        <v>152</v>
      </c>
      <c r="E20" s="686">
        <v>186</v>
      </c>
      <c r="F20" s="686">
        <v>196</v>
      </c>
      <c r="G20" s="686">
        <v>180</v>
      </c>
      <c r="H20" s="686">
        <v>118</v>
      </c>
      <c r="I20" s="686">
        <v>209</v>
      </c>
      <c r="J20" s="686">
        <v>157</v>
      </c>
      <c r="K20" s="686">
        <v>187</v>
      </c>
      <c r="L20" s="686">
        <v>229</v>
      </c>
      <c r="M20" s="686">
        <v>301</v>
      </c>
      <c r="N20" s="686">
        <v>1</v>
      </c>
      <c r="O20" s="653">
        <f t="shared" si="7"/>
        <v>2019</v>
      </c>
      <c r="P20" s="653"/>
      <c r="Q20" s="650"/>
      <c r="R20" s="644"/>
      <c r="S20" s="644"/>
      <c r="T20" s="644"/>
    </row>
    <row r="21" spans="1:20" ht="21" hidden="1" customHeight="1" x14ac:dyDescent="0.2">
      <c r="A21" s="1196"/>
      <c r="B21" s="685" t="s">
        <v>356</v>
      </c>
      <c r="C21" s="703"/>
      <c r="D21" s="688"/>
      <c r="E21" s="688"/>
      <c r="F21" s="688"/>
      <c r="G21" s="688"/>
      <c r="H21" s="671"/>
      <c r="I21" s="671"/>
      <c r="J21" s="671"/>
      <c r="K21" s="671"/>
      <c r="L21" s="671"/>
      <c r="M21" s="671"/>
      <c r="N21" s="671"/>
      <c r="O21" s="656">
        <f t="shared" si="7"/>
        <v>0</v>
      </c>
      <c r="P21" s="656"/>
      <c r="Q21" s="650"/>
      <c r="R21" s="644"/>
      <c r="S21" s="644"/>
      <c r="T21" s="644"/>
    </row>
    <row r="22" spans="1:20" ht="21" customHeight="1" x14ac:dyDescent="0.2">
      <c r="A22" s="1196"/>
      <c r="B22" s="190" t="s">
        <v>362</v>
      </c>
      <c r="C22" s="687">
        <f>SUM(C18:C21)</f>
        <v>297</v>
      </c>
      <c r="D22" s="687">
        <f t="shared" ref="D22:N22" si="8">SUM(D18:D21)</f>
        <v>359</v>
      </c>
      <c r="E22" s="687">
        <f t="shared" si="8"/>
        <v>397</v>
      </c>
      <c r="F22" s="687">
        <f t="shared" si="8"/>
        <v>433</v>
      </c>
      <c r="G22" s="687">
        <f t="shared" si="8"/>
        <v>375</v>
      </c>
      <c r="H22" s="687">
        <f t="shared" si="8"/>
        <v>349</v>
      </c>
      <c r="I22" s="687">
        <f t="shared" si="8"/>
        <v>412</v>
      </c>
      <c r="J22" s="687">
        <f t="shared" si="8"/>
        <v>417</v>
      </c>
      <c r="K22" s="687">
        <f t="shared" si="8"/>
        <v>415</v>
      </c>
      <c r="L22" s="687">
        <f t="shared" si="8"/>
        <v>606</v>
      </c>
      <c r="M22" s="687">
        <f t="shared" si="8"/>
        <v>750</v>
      </c>
      <c r="N22" s="687">
        <f t="shared" si="8"/>
        <v>1</v>
      </c>
      <c r="O22" s="247">
        <f t="shared" si="7"/>
        <v>4811</v>
      </c>
      <c r="P22" s="247"/>
      <c r="Q22" s="260"/>
      <c r="R22" s="260"/>
      <c r="S22" s="644"/>
      <c r="T22" s="644"/>
    </row>
    <row r="23" spans="1:20" ht="21" hidden="1" customHeight="1" x14ac:dyDescent="0.2">
      <c r="A23" s="1196"/>
      <c r="B23" s="695" t="s">
        <v>291</v>
      </c>
      <c r="C23" s="686">
        <v>145</v>
      </c>
      <c r="D23" s="686">
        <v>135</v>
      </c>
      <c r="E23" s="686">
        <v>187</v>
      </c>
      <c r="F23" s="686">
        <v>189</v>
      </c>
      <c r="G23" s="686">
        <v>186</v>
      </c>
      <c r="H23" s="666">
        <v>108</v>
      </c>
      <c r="I23" s="666">
        <v>172</v>
      </c>
      <c r="J23" s="666">
        <v>193</v>
      </c>
      <c r="K23" s="666">
        <v>135</v>
      </c>
      <c r="L23" s="666">
        <v>212</v>
      </c>
      <c r="M23" s="666">
        <v>255</v>
      </c>
      <c r="N23" s="666">
        <v>0</v>
      </c>
      <c r="O23" s="653">
        <f t="shared" si="7"/>
        <v>1917</v>
      </c>
      <c r="P23" s="653"/>
      <c r="Q23" s="650"/>
      <c r="R23" s="644"/>
      <c r="S23" s="644"/>
      <c r="T23" s="644"/>
    </row>
    <row r="24" spans="1:20" s="506" customFormat="1" ht="21" hidden="1" customHeight="1" x14ac:dyDescent="0.2">
      <c r="A24" s="1196"/>
      <c r="B24" s="664" t="s">
        <v>292</v>
      </c>
      <c r="C24" s="688">
        <v>144</v>
      </c>
      <c r="D24" s="688">
        <v>139</v>
      </c>
      <c r="E24" s="688">
        <v>196</v>
      </c>
      <c r="F24" s="688">
        <v>188</v>
      </c>
      <c r="G24" s="688">
        <v>180</v>
      </c>
      <c r="H24" s="671">
        <v>120</v>
      </c>
      <c r="I24" s="671">
        <v>172</v>
      </c>
      <c r="J24" s="671">
        <v>172</v>
      </c>
      <c r="K24" s="671">
        <v>109</v>
      </c>
      <c r="L24" s="671">
        <v>273</v>
      </c>
      <c r="M24" s="671">
        <v>319</v>
      </c>
      <c r="N24" s="671">
        <v>0</v>
      </c>
      <c r="O24" s="656">
        <f>SUM(C24:N24)</f>
        <v>2012</v>
      </c>
      <c r="P24" s="656"/>
      <c r="Q24" s="650"/>
      <c r="R24" s="644"/>
      <c r="S24" s="644"/>
      <c r="T24" s="644"/>
    </row>
    <row r="25" spans="1:20" s="644" customFormat="1" ht="21" customHeight="1" x14ac:dyDescent="0.2">
      <c r="A25" s="1196"/>
      <c r="B25" s="695" t="s">
        <v>293</v>
      </c>
      <c r="C25" s="686">
        <v>113</v>
      </c>
      <c r="D25" s="686">
        <v>133</v>
      </c>
      <c r="E25" s="686">
        <v>208</v>
      </c>
      <c r="F25" s="686">
        <v>180</v>
      </c>
      <c r="G25" s="686">
        <v>192</v>
      </c>
      <c r="H25" s="686">
        <v>121</v>
      </c>
      <c r="I25" s="686">
        <v>128</v>
      </c>
      <c r="J25" s="686">
        <v>194</v>
      </c>
      <c r="K25" s="686">
        <v>120</v>
      </c>
      <c r="L25" s="686">
        <v>238</v>
      </c>
      <c r="M25" s="686">
        <v>255</v>
      </c>
      <c r="N25" s="686">
        <v>0</v>
      </c>
      <c r="O25" s="653">
        <f t="shared" si="7"/>
        <v>1882</v>
      </c>
      <c r="P25" s="653"/>
      <c r="Q25" s="650"/>
    </row>
    <row r="26" spans="1:20" s="644" customFormat="1" ht="21" hidden="1" customHeight="1" x14ac:dyDescent="0.2">
      <c r="A26" s="1196"/>
      <c r="B26" s="875" t="s">
        <v>294</v>
      </c>
      <c r="C26" s="888">
        <v>87</v>
      </c>
      <c r="D26" s="687">
        <v>129</v>
      </c>
      <c r="E26" s="687">
        <v>140</v>
      </c>
      <c r="F26" s="687">
        <v>113</v>
      </c>
      <c r="G26" s="687">
        <v>145</v>
      </c>
      <c r="H26" s="660">
        <v>119</v>
      </c>
      <c r="I26" s="660">
        <v>129</v>
      </c>
      <c r="J26" s="660">
        <v>111</v>
      </c>
      <c r="K26" s="660">
        <v>115</v>
      </c>
      <c r="L26" s="660">
        <v>166</v>
      </c>
      <c r="M26" s="660">
        <v>236</v>
      </c>
      <c r="N26" s="660">
        <v>0</v>
      </c>
      <c r="O26" s="247">
        <f t="shared" si="7"/>
        <v>1490</v>
      </c>
      <c r="P26" s="247"/>
      <c r="Q26" s="260"/>
      <c r="R26" s="260"/>
    </row>
    <row r="27" spans="1:20" s="644" customFormat="1" ht="21" hidden="1" customHeight="1" x14ac:dyDescent="0.2">
      <c r="A27" s="1196"/>
      <c r="B27" s="664" t="s">
        <v>269</v>
      </c>
      <c r="C27" s="688">
        <f>SUM(C23:C26)</f>
        <v>489</v>
      </c>
      <c r="D27" s="688">
        <f t="shared" ref="D27:N27" si="9">SUM(D23:D26)</f>
        <v>536</v>
      </c>
      <c r="E27" s="688">
        <f t="shared" si="9"/>
        <v>731</v>
      </c>
      <c r="F27" s="688">
        <f t="shared" si="9"/>
        <v>670</v>
      </c>
      <c r="G27" s="688">
        <f t="shared" si="9"/>
        <v>703</v>
      </c>
      <c r="H27" s="671">
        <f t="shared" si="9"/>
        <v>468</v>
      </c>
      <c r="I27" s="671">
        <f t="shared" si="9"/>
        <v>601</v>
      </c>
      <c r="J27" s="671">
        <f t="shared" si="9"/>
        <v>670</v>
      </c>
      <c r="K27" s="671">
        <f t="shared" si="9"/>
        <v>479</v>
      </c>
      <c r="L27" s="671">
        <f t="shared" si="9"/>
        <v>889</v>
      </c>
      <c r="M27" s="671">
        <f t="shared" si="9"/>
        <v>1065</v>
      </c>
      <c r="N27" s="671">
        <f t="shared" si="9"/>
        <v>0</v>
      </c>
      <c r="O27" s="656">
        <f t="shared" si="7"/>
        <v>7301</v>
      </c>
      <c r="P27" s="656"/>
      <c r="Q27" s="650"/>
    </row>
    <row r="28" spans="1:20" ht="21" customHeight="1" x14ac:dyDescent="0.2">
      <c r="A28" s="1196"/>
      <c r="B28" s="190" t="s">
        <v>582</v>
      </c>
      <c r="C28" s="687">
        <f>C20-C25</f>
        <v>-10</v>
      </c>
      <c r="D28" s="687">
        <f t="shared" ref="D28:L28" si="10">D20-D25</f>
        <v>19</v>
      </c>
      <c r="E28" s="687">
        <f t="shared" si="10"/>
        <v>-22</v>
      </c>
      <c r="F28" s="687">
        <f t="shared" si="10"/>
        <v>16</v>
      </c>
      <c r="G28" s="687">
        <f t="shared" si="10"/>
        <v>-12</v>
      </c>
      <c r="H28" s="687">
        <f t="shared" si="10"/>
        <v>-3</v>
      </c>
      <c r="I28" s="687">
        <f t="shared" si="10"/>
        <v>81</v>
      </c>
      <c r="J28" s="687">
        <f t="shared" si="10"/>
        <v>-37</v>
      </c>
      <c r="K28" s="687">
        <f t="shared" si="10"/>
        <v>67</v>
      </c>
      <c r="L28" s="687">
        <f t="shared" si="10"/>
        <v>-9</v>
      </c>
      <c r="M28" s="687">
        <f>M20-M25</f>
        <v>46</v>
      </c>
      <c r="N28" s="687">
        <f t="shared" ref="N28:O28" si="11">N20-N25</f>
        <v>1</v>
      </c>
      <c r="O28" s="697">
        <f t="shared" si="11"/>
        <v>137</v>
      </c>
      <c r="P28" s="697"/>
      <c r="Q28" s="260"/>
      <c r="R28" s="260"/>
      <c r="S28" s="644"/>
      <c r="T28" s="644"/>
    </row>
    <row r="29" spans="1:20" s="644" customFormat="1" ht="21" customHeight="1" x14ac:dyDescent="0.2">
      <c r="A29" s="1196"/>
      <c r="B29" s="684" t="s">
        <v>584</v>
      </c>
      <c r="C29" s="686">
        <f>C20-C19</f>
        <v>11</v>
      </c>
      <c r="D29" s="686">
        <f t="shared" ref="D29:O29" si="12">D20-D19</f>
        <v>43</v>
      </c>
      <c r="E29" s="686">
        <f t="shared" si="12"/>
        <v>32</v>
      </c>
      <c r="F29" s="686">
        <f t="shared" si="12"/>
        <v>30</v>
      </c>
      <c r="G29" s="686">
        <f t="shared" si="12"/>
        <v>78</v>
      </c>
      <c r="H29" s="686">
        <f t="shared" si="12"/>
        <v>-29</v>
      </c>
      <c r="I29" s="686">
        <f t="shared" si="12"/>
        <v>83</v>
      </c>
      <c r="J29" s="686">
        <f t="shared" si="12"/>
        <v>18</v>
      </c>
      <c r="K29" s="686">
        <f t="shared" si="12"/>
        <v>73</v>
      </c>
      <c r="L29" s="686">
        <f t="shared" si="12"/>
        <v>30</v>
      </c>
      <c r="M29" s="686">
        <f t="shared" si="12"/>
        <v>34</v>
      </c>
      <c r="N29" s="686">
        <f t="shared" si="12"/>
        <v>1</v>
      </c>
      <c r="O29" s="696">
        <f t="shared" si="12"/>
        <v>404</v>
      </c>
      <c r="P29" s="696"/>
      <c r="Q29" s="260"/>
      <c r="R29" s="260"/>
      <c r="S29" s="260"/>
    </row>
    <row r="30" spans="1:20" ht="21" customHeight="1" x14ac:dyDescent="0.2">
      <c r="A30" s="191"/>
      <c r="B30" s="742"/>
      <c r="C30" s="531"/>
      <c r="D30" s="531"/>
      <c r="E30" s="531"/>
      <c r="F30" s="531"/>
      <c r="G30" s="531"/>
      <c r="H30" s="531"/>
      <c r="I30" s="531"/>
      <c r="J30" s="531"/>
      <c r="K30" s="531"/>
      <c r="L30" s="531"/>
      <c r="M30" s="531"/>
      <c r="N30" s="531"/>
      <c r="O30" s="609"/>
      <c r="P30" s="609"/>
      <c r="Q30" s="644"/>
    </row>
    <row r="31" spans="1:20" ht="21" customHeight="1" x14ac:dyDescent="0.2">
      <c r="A31" s="1196" t="s">
        <v>228</v>
      </c>
      <c r="B31" s="684" t="s">
        <v>353</v>
      </c>
      <c r="C31" s="686">
        <v>100</v>
      </c>
      <c r="D31" s="686">
        <v>95</v>
      </c>
      <c r="E31" s="686">
        <v>54</v>
      </c>
      <c r="F31" s="686">
        <v>69</v>
      </c>
      <c r="G31" s="686">
        <v>89</v>
      </c>
      <c r="H31" s="666">
        <v>83</v>
      </c>
      <c r="I31" s="666">
        <v>76</v>
      </c>
      <c r="J31" s="666">
        <v>112</v>
      </c>
      <c r="K31" s="666">
        <v>104</v>
      </c>
      <c r="L31" s="666">
        <v>178</v>
      </c>
      <c r="M31" s="666">
        <v>166</v>
      </c>
      <c r="N31" s="666">
        <v>0</v>
      </c>
      <c r="O31" s="653">
        <f t="shared" ref="O31:O40" si="13">SUM(C31:N31)</f>
        <v>1126</v>
      </c>
      <c r="P31" s="653"/>
      <c r="Q31" s="650"/>
      <c r="R31" s="644"/>
    </row>
    <row r="32" spans="1:20" ht="21" customHeight="1" x14ac:dyDescent="0.2">
      <c r="A32" s="1196"/>
      <c r="B32" s="685" t="s">
        <v>354</v>
      </c>
      <c r="C32" s="688">
        <v>89</v>
      </c>
      <c r="D32" s="688">
        <v>107</v>
      </c>
      <c r="E32" s="688">
        <v>148</v>
      </c>
      <c r="F32" s="688">
        <v>161</v>
      </c>
      <c r="G32" s="688">
        <v>95</v>
      </c>
      <c r="H32" s="671">
        <v>146</v>
      </c>
      <c r="I32" s="671">
        <v>124</v>
      </c>
      <c r="J32" s="671">
        <v>129</v>
      </c>
      <c r="K32" s="671">
        <v>104</v>
      </c>
      <c r="L32" s="671">
        <v>197</v>
      </c>
      <c r="M32" s="671">
        <v>256</v>
      </c>
      <c r="N32" s="671">
        <v>0</v>
      </c>
      <c r="O32" s="656">
        <f t="shared" si="13"/>
        <v>1556</v>
      </c>
      <c r="P32" s="656"/>
      <c r="Q32" s="650"/>
      <c r="R32" s="644"/>
    </row>
    <row r="33" spans="1:19" ht="21" customHeight="1" x14ac:dyDescent="0.2">
      <c r="A33" s="1196"/>
      <c r="B33" s="684" t="s">
        <v>355</v>
      </c>
      <c r="C33" s="686">
        <v>97</v>
      </c>
      <c r="D33" s="686">
        <v>147</v>
      </c>
      <c r="E33" s="686">
        <v>178</v>
      </c>
      <c r="F33" s="686">
        <v>191</v>
      </c>
      <c r="G33" s="686">
        <v>169</v>
      </c>
      <c r="H33" s="686">
        <v>115</v>
      </c>
      <c r="I33" s="686">
        <v>205</v>
      </c>
      <c r="J33" s="686">
        <v>150</v>
      </c>
      <c r="K33" s="686">
        <v>181</v>
      </c>
      <c r="L33" s="686">
        <v>225</v>
      </c>
      <c r="M33" s="686">
        <v>271</v>
      </c>
      <c r="N33" s="686">
        <v>1</v>
      </c>
      <c r="O33" s="653">
        <f t="shared" si="13"/>
        <v>1930</v>
      </c>
      <c r="P33" s="653"/>
      <c r="Q33" s="650"/>
      <c r="R33" s="644"/>
    </row>
    <row r="34" spans="1:19" ht="21" hidden="1" customHeight="1" x14ac:dyDescent="0.2">
      <c r="A34" s="1196"/>
      <c r="B34" s="685" t="s">
        <v>356</v>
      </c>
      <c r="C34" s="703"/>
      <c r="D34" s="688"/>
      <c r="E34" s="688"/>
      <c r="F34" s="688"/>
      <c r="G34" s="688"/>
      <c r="H34" s="671"/>
      <c r="I34" s="671"/>
      <c r="J34" s="671"/>
      <c r="K34" s="671"/>
      <c r="L34" s="671"/>
      <c r="M34" s="671"/>
      <c r="N34" s="671"/>
      <c r="O34" s="656">
        <f t="shared" si="13"/>
        <v>0</v>
      </c>
      <c r="P34" s="656"/>
      <c r="Q34" s="650"/>
      <c r="R34" s="644"/>
    </row>
    <row r="35" spans="1:19" ht="21" customHeight="1" x14ac:dyDescent="0.2">
      <c r="A35" s="1196"/>
      <c r="B35" s="190" t="s">
        <v>362</v>
      </c>
      <c r="C35" s="687">
        <f>SUM(C31:C34)</f>
        <v>286</v>
      </c>
      <c r="D35" s="687">
        <f t="shared" ref="D35:N35" si="14">SUM(D31:D34)</f>
        <v>349</v>
      </c>
      <c r="E35" s="687">
        <f t="shared" si="14"/>
        <v>380</v>
      </c>
      <c r="F35" s="687">
        <f t="shared" si="14"/>
        <v>421</v>
      </c>
      <c r="G35" s="687">
        <f t="shared" si="14"/>
        <v>353</v>
      </c>
      <c r="H35" s="687">
        <f t="shared" si="14"/>
        <v>344</v>
      </c>
      <c r="I35" s="687">
        <f t="shared" si="14"/>
        <v>405</v>
      </c>
      <c r="J35" s="687">
        <f t="shared" si="14"/>
        <v>391</v>
      </c>
      <c r="K35" s="687">
        <f t="shared" si="14"/>
        <v>389</v>
      </c>
      <c r="L35" s="687">
        <f t="shared" si="14"/>
        <v>600</v>
      </c>
      <c r="M35" s="687">
        <f t="shared" si="14"/>
        <v>693</v>
      </c>
      <c r="N35" s="687">
        <f t="shared" si="14"/>
        <v>1</v>
      </c>
      <c r="O35" s="247">
        <f t="shared" si="13"/>
        <v>4612</v>
      </c>
      <c r="P35" s="247"/>
      <c r="Q35" s="260"/>
      <c r="R35" s="260"/>
    </row>
    <row r="36" spans="1:19" ht="21" hidden="1" customHeight="1" x14ac:dyDescent="0.2">
      <c r="A36" s="1196"/>
      <c r="B36" s="695" t="s">
        <v>291</v>
      </c>
      <c r="C36" s="686">
        <v>139</v>
      </c>
      <c r="D36" s="686">
        <v>135</v>
      </c>
      <c r="E36" s="686">
        <v>175</v>
      </c>
      <c r="F36" s="686">
        <v>180</v>
      </c>
      <c r="G36" s="686">
        <v>172</v>
      </c>
      <c r="H36" s="666">
        <v>106</v>
      </c>
      <c r="I36" s="666">
        <v>168</v>
      </c>
      <c r="J36" s="666">
        <v>176</v>
      </c>
      <c r="K36" s="666">
        <v>128</v>
      </c>
      <c r="L36" s="666">
        <v>205</v>
      </c>
      <c r="M36" s="666">
        <v>201</v>
      </c>
      <c r="N36" s="666">
        <v>0</v>
      </c>
      <c r="O36" s="653">
        <f t="shared" si="13"/>
        <v>1785</v>
      </c>
      <c r="P36" s="653"/>
      <c r="Q36" s="650"/>
      <c r="R36" s="644"/>
    </row>
    <row r="37" spans="1:19" s="506" customFormat="1" ht="21" hidden="1" customHeight="1" x14ac:dyDescent="0.2">
      <c r="A37" s="1196"/>
      <c r="B37" s="664" t="s">
        <v>292</v>
      </c>
      <c r="C37" s="688">
        <v>135</v>
      </c>
      <c r="D37" s="688">
        <v>133</v>
      </c>
      <c r="E37" s="688">
        <v>189</v>
      </c>
      <c r="F37" s="688">
        <v>178</v>
      </c>
      <c r="G37" s="688">
        <v>173</v>
      </c>
      <c r="H37" s="671">
        <v>116</v>
      </c>
      <c r="I37" s="671">
        <v>160</v>
      </c>
      <c r="J37" s="671">
        <v>154</v>
      </c>
      <c r="K37" s="671">
        <v>101</v>
      </c>
      <c r="L37" s="671">
        <v>268</v>
      </c>
      <c r="M37" s="671">
        <v>289</v>
      </c>
      <c r="N37" s="671">
        <v>0</v>
      </c>
      <c r="O37" s="656">
        <f t="shared" si="13"/>
        <v>1896</v>
      </c>
      <c r="P37" s="656"/>
      <c r="Q37" s="650"/>
      <c r="R37" s="644"/>
    </row>
    <row r="38" spans="1:19" s="644" customFormat="1" ht="21" customHeight="1" x14ac:dyDescent="0.2">
      <c r="A38" s="1196"/>
      <c r="B38" s="695" t="s">
        <v>293</v>
      </c>
      <c r="C38" s="686">
        <v>109</v>
      </c>
      <c r="D38" s="686">
        <v>130</v>
      </c>
      <c r="E38" s="686">
        <v>198</v>
      </c>
      <c r="F38" s="686">
        <v>175</v>
      </c>
      <c r="G38" s="686">
        <v>174</v>
      </c>
      <c r="H38" s="686">
        <v>121</v>
      </c>
      <c r="I38" s="686">
        <v>119</v>
      </c>
      <c r="J38" s="686">
        <v>183</v>
      </c>
      <c r="K38" s="686">
        <v>113</v>
      </c>
      <c r="L38" s="686">
        <v>229</v>
      </c>
      <c r="M38" s="686">
        <v>233</v>
      </c>
      <c r="N38" s="686">
        <v>0</v>
      </c>
      <c r="O38" s="653">
        <f t="shared" si="13"/>
        <v>1784</v>
      </c>
      <c r="P38" s="653"/>
      <c r="Q38" s="650"/>
    </row>
    <row r="39" spans="1:19" s="644" customFormat="1" ht="21" hidden="1" customHeight="1" x14ac:dyDescent="0.2">
      <c r="A39" s="1196"/>
      <c r="B39" s="875" t="s">
        <v>294</v>
      </c>
      <c r="C39" s="888">
        <v>78</v>
      </c>
      <c r="D39" s="687">
        <v>125</v>
      </c>
      <c r="E39" s="687">
        <v>135</v>
      </c>
      <c r="F39" s="687">
        <v>113</v>
      </c>
      <c r="G39" s="687">
        <v>130</v>
      </c>
      <c r="H39" s="660">
        <v>117</v>
      </c>
      <c r="I39" s="660">
        <v>125</v>
      </c>
      <c r="J39" s="660">
        <v>100</v>
      </c>
      <c r="K39" s="660">
        <v>107</v>
      </c>
      <c r="L39" s="660">
        <v>162</v>
      </c>
      <c r="M39" s="660">
        <v>220</v>
      </c>
      <c r="N39" s="660">
        <v>0</v>
      </c>
      <c r="O39" s="247">
        <f t="shared" si="13"/>
        <v>1412</v>
      </c>
      <c r="P39" s="247"/>
      <c r="Q39" s="260"/>
      <c r="R39" s="260"/>
    </row>
    <row r="40" spans="1:19" s="644" customFormat="1" ht="21" hidden="1" customHeight="1" x14ac:dyDescent="0.2">
      <c r="A40" s="1196"/>
      <c r="B40" s="664" t="s">
        <v>269</v>
      </c>
      <c r="C40" s="688">
        <f>SUM(C36:C39)</f>
        <v>461</v>
      </c>
      <c r="D40" s="688">
        <f t="shared" ref="D40:N40" si="15">SUM(D36:D39)</f>
        <v>523</v>
      </c>
      <c r="E40" s="688">
        <f t="shared" si="15"/>
        <v>697</v>
      </c>
      <c r="F40" s="688">
        <f t="shared" si="15"/>
        <v>646</v>
      </c>
      <c r="G40" s="688">
        <f t="shared" si="15"/>
        <v>649</v>
      </c>
      <c r="H40" s="671">
        <f t="shared" si="15"/>
        <v>460</v>
      </c>
      <c r="I40" s="671">
        <f t="shared" si="15"/>
        <v>572</v>
      </c>
      <c r="J40" s="671">
        <f t="shared" si="15"/>
        <v>613</v>
      </c>
      <c r="K40" s="671">
        <f t="shared" si="15"/>
        <v>449</v>
      </c>
      <c r="L40" s="671">
        <f t="shared" si="15"/>
        <v>864</v>
      </c>
      <c r="M40" s="671">
        <f t="shared" si="15"/>
        <v>943</v>
      </c>
      <c r="N40" s="671">
        <f t="shared" si="15"/>
        <v>0</v>
      </c>
      <c r="O40" s="656">
        <f t="shared" si="13"/>
        <v>6877</v>
      </c>
      <c r="P40" s="656"/>
      <c r="Q40" s="650"/>
    </row>
    <row r="41" spans="1:19" ht="21" customHeight="1" x14ac:dyDescent="0.2">
      <c r="A41" s="1196"/>
      <c r="B41" s="190" t="s">
        <v>582</v>
      </c>
      <c r="C41" s="687">
        <f>C33-C38</f>
        <v>-12</v>
      </c>
      <c r="D41" s="687">
        <f t="shared" ref="D41:L41" si="16">D33-D38</f>
        <v>17</v>
      </c>
      <c r="E41" s="687">
        <f t="shared" si="16"/>
        <v>-20</v>
      </c>
      <c r="F41" s="687">
        <f t="shared" si="16"/>
        <v>16</v>
      </c>
      <c r="G41" s="687">
        <f t="shared" si="16"/>
        <v>-5</v>
      </c>
      <c r="H41" s="687">
        <f t="shared" si="16"/>
        <v>-6</v>
      </c>
      <c r="I41" s="687">
        <f t="shared" si="16"/>
        <v>86</v>
      </c>
      <c r="J41" s="687">
        <f t="shared" si="16"/>
        <v>-33</v>
      </c>
      <c r="K41" s="687">
        <f t="shared" si="16"/>
        <v>68</v>
      </c>
      <c r="L41" s="687">
        <f t="shared" si="16"/>
        <v>-4</v>
      </c>
      <c r="M41" s="687">
        <f>M33-M38</f>
        <v>38</v>
      </c>
      <c r="N41" s="687">
        <f t="shared" ref="N41:O41" si="17">N33-N38</f>
        <v>1</v>
      </c>
      <c r="O41" s="697">
        <f t="shared" si="17"/>
        <v>146</v>
      </c>
      <c r="P41" s="697"/>
      <c r="Q41" s="260"/>
      <c r="R41" s="260"/>
    </row>
    <row r="42" spans="1:19" s="644" customFormat="1" ht="21" customHeight="1" x14ac:dyDescent="0.2">
      <c r="A42" s="1196"/>
      <c r="B42" s="684" t="s">
        <v>584</v>
      </c>
      <c r="C42" s="686">
        <f>C33-C32</f>
        <v>8</v>
      </c>
      <c r="D42" s="686">
        <f t="shared" ref="D42:O42" si="18">D33-D32</f>
        <v>40</v>
      </c>
      <c r="E42" s="686">
        <f t="shared" si="18"/>
        <v>30</v>
      </c>
      <c r="F42" s="686">
        <f t="shared" si="18"/>
        <v>30</v>
      </c>
      <c r="G42" s="686">
        <f t="shared" si="18"/>
        <v>74</v>
      </c>
      <c r="H42" s="686">
        <f t="shared" si="18"/>
        <v>-31</v>
      </c>
      <c r="I42" s="686">
        <f t="shared" si="18"/>
        <v>81</v>
      </c>
      <c r="J42" s="686">
        <f t="shared" si="18"/>
        <v>21</v>
      </c>
      <c r="K42" s="686">
        <f t="shared" si="18"/>
        <v>77</v>
      </c>
      <c r="L42" s="686">
        <f t="shared" si="18"/>
        <v>28</v>
      </c>
      <c r="M42" s="686">
        <f t="shared" si="18"/>
        <v>15</v>
      </c>
      <c r="N42" s="686">
        <f t="shared" si="18"/>
        <v>1</v>
      </c>
      <c r="O42" s="696">
        <f t="shared" si="18"/>
        <v>374</v>
      </c>
      <c r="P42" s="696"/>
      <c r="Q42" s="260"/>
      <c r="R42" s="260"/>
    </row>
    <row r="43" spans="1:19" ht="21" customHeight="1" x14ac:dyDescent="0.2">
      <c r="A43" s="191"/>
      <c r="B43" s="742"/>
      <c r="C43" s="531"/>
      <c r="D43" s="531"/>
      <c r="E43" s="531"/>
      <c r="F43" s="531"/>
      <c r="G43" s="531"/>
      <c r="H43" s="531"/>
      <c r="I43" s="531"/>
      <c r="J43" s="531"/>
      <c r="K43" s="531"/>
      <c r="L43" s="531"/>
      <c r="M43" s="531"/>
      <c r="N43" s="531"/>
      <c r="O43" s="609"/>
      <c r="P43" s="609"/>
      <c r="Q43" s="644"/>
    </row>
    <row r="44" spans="1:19" ht="21" customHeight="1" x14ac:dyDescent="0.2">
      <c r="A44" s="1196" t="s">
        <v>229</v>
      </c>
      <c r="B44" s="684" t="s">
        <v>353</v>
      </c>
      <c r="C44" s="654">
        <f t="shared" ref="C44:O44" si="19">IF(C18=0,"-",C31/C18)</f>
        <v>0.98039215686274506</v>
      </c>
      <c r="D44" s="654">
        <f t="shared" si="19"/>
        <v>0.96938775510204078</v>
      </c>
      <c r="E44" s="654">
        <f t="shared" si="19"/>
        <v>0.94736842105263153</v>
      </c>
      <c r="F44" s="654">
        <f t="shared" si="19"/>
        <v>0.971830985915493</v>
      </c>
      <c r="G44" s="654">
        <f t="shared" si="19"/>
        <v>0.956989247311828</v>
      </c>
      <c r="H44" s="654">
        <f t="shared" si="19"/>
        <v>0.98809523809523814</v>
      </c>
      <c r="I44" s="654">
        <f t="shared" si="19"/>
        <v>0.98701298701298701</v>
      </c>
      <c r="J44" s="654">
        <f t="shared" si="19"/>
        <v>0.92561983471074383</v>
      </c>
      <c r="K44" s="654">
        <f t="shared" si="19"/>
        <v>0.91228070175438591</v>
      </c>
      <c r="L44" s="654">
        <f t="shared" si="19"/>
        <v>1</v>
      </c>
      <c r="M44" s="654">
        <f t="shared" si="19"/>
        <v>0.91208791208791207</v>
      </c>
      <c r="N44" s="654" t="str">
        <f t="shared" si="19"/>
        <v>-</v>
      </c>
      <c r="O44" s="655">
        <f t="shared" si="19"/>
        <v>0.9566694987255735</v>
      </c>
      <c r="P44" s="655"/>
      <c r="Q44" s="644"/>
      <c r="R44" s="644"/>
      <c r="S44" s="644"/>
    </row>
    <row r="45" spans="1:19" ht="21.75" customHeight="1" x14ac:dyDescent="0.2">
      <c r="A45" s="1196"/>
      <c r="B45" s="685" t="s">
        <v>354</v>
      </c>
      <c r="C45" s="663">
        <f t="shared" ref="C45:O45" si="20">IF(C19=0,"-",C32/C19)</f>
        <v>0.96739130434782605</v>
      </c>
      <c r="D45" s="663">
        <f t="shared" si="20"/>
        <v>0.98165137614678899</v>
      </c>
      <c r="E45" s="663">
        <f t="shared" si="20"/>
        <v>0.96103896103896103</v>
      </c>
      <c r="F45" s="663">
        <f t="shared" si="20"/>
        <v>0.96987951807228912</v>
      </c>
      <c r="G45" s="663">
        <f t="shared" si="20"/>
        <v>0.93137254901960786</v>
      </c>
      <c r="H45" s="663">
        <f t="shared" si="20"/>
        <v>0.99319727891156462</v>
      </c>
      <c r="I45" s="663">
        <f t="shared" si="20"/>
        <v>0.98412698412698407</v>
      </c>
      <c r="J45" s="663">
        <f t="shared" si="20"/>
        <v>0.92805755395683454</v>
      </c>
      <c r="K45" s="663">
        <f t="shared" si="20"/>
        <v>0.91228070175438591</v>
      </c>
      <c r="L45" s="663">
        <f t="shared" si="20"/>
        <v>0.98994974874371855</v>
      </c>
      <c r="M45" s="663">
        <f t="shared" si="20"/>
        <v>0.95880149812734083</v>
      </c>
      <c r="N45" s="663" t="str">
        <f t="shared" si="20"/>
        <v>-</v>
      </c>
      <c r="O45" s="662">
        <f t="shared" si="20"/>
        <v>0.9634674922600619</v>
      </c>
      <c r="P45" s="662"/>
      <c r="Q45" s="644"/>
      <c r="R45" s="644"/>
      <c r="S45" s="644"/>
    </row>
    <row r="46" spans="1:19" ht="21" customHeight="1" x14ac:dyDescent="0.2">
      <c r="A46" s="1196"/>
      <c r="B46" s="684" t="s">
        <v>355</v>
      </c>
      <c r="C46" s="690">
        <f t="shared" ref="C46:O46" si="21">IF(C20=0,"-",C33/C20)</f>
        <v>0.94174757281553401</v>
      </c>
      <c r="D46" s="690">
        <f t="shared" si="21"/>
        <v>0.96710526315789469</v>
      </c>
      <c r="E46" s="690">
        <f t="shared" si="21"/>
        <v>0.956989247311828</v>
      </c>
      <c r="F46" s="690">
        <f t="shared" si="21"/>
        <v>0.97448979591836737</v>
      </c>
      <c r="G46" s="690">
        <f t="shared" si="21"/>
        <v>0.93888888888888888</v>
      </c>
      <c r="H46" s="690">
        <f t="shared" si="21"/>
        <v>0.97457627118644063</v>
      </c>
      <c r="I46" s="690">
        <f t="shared" si="21"/>
        <v>0.98086124401913877</v>
      </c>
      <c r="J46" s="690">
        <f t="shared" si="21"/>
        <v>0.95541401273885351</v>
      </c>
      <c r="K46" s="690">
        <f t="shared" si="21"/>
        <v>0.96791443850267378</v>
      </c>
      <c r="L46" s="690">
        <f t="shared" si="21"/>
        <v>0.98253275109170302</v>
      </c>
      <c r="M46" s="690">
        <f t="shared" si="21"/>
        <v>0.90033222591362128</v>
      </c>
      <c r="N46" s="690">
        <f t="shared" si="21"/>
        <v>1</v>
      </c>
      <c r="O46" s="691">
        <f t="shared" si="21"/>
        <v>0.95591877166914319</v>
      </c>
      <c r="P46" s="691"/>
      <c r="Q46" s="644"/>
      <c r="R46" s="644"/>
      <c r="S46" s="644"/>
    </row>
    <row r="47" spans="1:19" ht="21" hidden="1" customHeight="1" x14ac:dyDescent="0.2">
      <c r="A47" s="1196"/>
      <c r="B47" s="685" t="s">
        <v>356</v>
      </c>
      <c r="C47" s="663" t="str">
        <f t="shared" ref="C47:O47" si="22">IF(C21=0,"-",C34/C21)</f>
        <v>-</v>
      </c>
      <c r="D47" s="663" t="str">
        <f t="shared" si="22"/>
        <v>-</v>
      </c>
      <c r="E47" s="663" t="str">
        <f t="shared" si="22"/>
        <v>-</v>
      </c>
      <c r="F47" s="663" t="str">
        <f t="shared" si="22"/>
        <v>-</v>
      </c>
      <c r="G47" s="663" t="str">
        <f t="shared" si="22"/>
        <v>-</v>
      </c>
      <c r="H47" s="663" t="str">
        <f t="shared" si="22"/>
        <v>-</v>
      </c>
      <c r="I47" s="663" t="str">
        <f t="shared" si="22"/>
        <v>-</v>
      </c>
      <c r="J47" s="663" t="str">
        <f t="shared" si="22"/>
        <v>-</v>
      </c>
      <c r="K47" s="663" t="str">
        <f t="shared" si="22"/>
        <v>-</v>
      </c>
      <c r="L47" s="663" t="str">
        <f t="shared" si="22"/>
        <v>-</v>
      </c>
      <c r="M47" s="663" t="str">
        <f t="shared" si="22"/>
        <v>-</v>
      </c>
      <c r="N47" s="663" t="str">
        <f t="shared" si="22"/>
        <v>-</v>
      </c>
      <c r="O47" s="662" t="str">
        <f t="shared" si="22"/>
        <v>-</v>
      </c>
      <c r="P47" s="662"/>
      <c r="Q47" s="644"/>
      <c r="R47" s="644"/>
      <c r="S47" s="644"/>
    </row>
    <row r="48" spans="1:19" ht="21" customHeight="1" x14ac:dyDescent="0.2">
      <c r="A48" s="1196"/>
      <c r="B48" s="685" t="s">
        <v>362</v>
      </c>
      <c r="C48" s="692">
        <f t="shared" ref="C48:O48" si="23">IF(C22=0,"-",C35/C22)</f>
        <v>0.96296296296296291</v>
      </c>
      <c r="D48" s="692">
        <f t="shared" si="23"/>
        <v>0.97214484679665736</v>
      </c>
      <c r="E48" s="692">
        <f t="shared" si="23"/>
        <v>0.95717884130982367</v>
      </c>
      <c r="F48" s="692">
        <f t="shared" si="23"/>
        <v>0.97228637413394914</v>
      </c>
      <c r="G48" s="692">
        <f t="shared" si="23"/>
        <v>0.94133333333333336</v>
      </c>
      <c r="H48" s="692">
        <f t="shared" si="23"/>
        <v>0.98567335243553011</v>
      </c>
      <c r="I48" s="692">
        <f t="shared" si="23"/>
        <v>0.98300970873786409</v>
      </c>
      <c r="J48" s="692">
        <f t="shared" si="23"/>
        <v>0.93764988009592332</v>
      </c>
      <c r="K48" s="692">
        <f t="shared" si="23"/>
        <v>0.9373493975903614</v>
      </c>
      <c r="L48" s="692">
        <f t="shared" si="23"/>
        <v>0.99009900990099009</v>
      </c>
      <c r="M48" s="692">
        <f t="shared" si="23"/>
        <v>0.92400000000000004</v>
      </c>
      <c r="N48" s="692">
        <f t="shared" si="23"/>
        <v>1</v>
      </c>
      <c r="O48" s="694">
        <f t="shared" si="23"/>
        <v>0.95863645811681564</v>
      </c>
      <c r="P48" s="694"/>
      <c r="Q48" s="692"/>
      <c r="R48" s="260"/>
      <c r="S48" s="644"/>
    </row>
    <row r="49" spans="1:19" ht="21" hidden="1" customHeight="1" x14ac:dyDescent="0.2">
      <c r="A49" s="1196"/>
      <c r="B49" s="664" t="s">
        <v>291</v>
      </c>
      <c r="C49" s="663">
        <f t="shared" ref="C49:O49" si="24">IF(C23=0,"-",C36/C23)</f>
        <v>0.95862068965517244</v>
      </c>
      <c r="D49" s="663">
        <f t="shared" si="24"/>
        <v>1</v>
      </c>
      <c r="E49" s="663">
        <f t="shared" si="24"/>
        <v>0.93582887700534756</v>
      </c>
      <c r="F49" s="663">
        <f t="shared" si="24"/>
        <v>0.95238095238095233</v>
      </c>
      <c r="G49" s="663">
        <f t="shared" si="24"/>
        <v>0.92473118279569888</v>
      </c>
      <c r="H49" s="663">
        <f t="shared" si="24"/>
        <v>0.98148148148148151</v>
      </c>
      <c r="I49" s="663">
        <f t="shared" si="24"/>
        <v>0.97674418604651159</v>
      </c>
      <c r="J49" s="663">
        <f t="shared" si="24"/>
        <v>0.91191709844559588</v>
      </c>
      <c r="K49" s="663">
        <f t="shared" si="24"/>
        <v>0.94814814814814818</v>
      </c>
      <c r="L49" s="663">
        <f t="shared" si="24"/>
        <v>0.96698113207547165</v>
      </c>
      <c r="M49" s="663">
        <f t="shared" si="24"/>
        <v>0.78823529411764703</v>
      </c>
      <c r="N49" s="663" t="str">
        <f t="shared" si="24"/>
        <v>-</v>
      </c>
      <c r="O49" s="662">
        <f t="shared" si="24"/>
        <v>0.93114241001564946</v>
      </c>
      <c r="P49" s="662"/>
      <c r="Q49" s="644"/>
      <c r="R49" s="644"/>
      <c r="S49" s="644"/>
    </row>
    <row r="50" spans="1:19" s="506" customFormat="1" ht="21" hidden="1" customHeight="1" x14ac:dyDescent="0.2">
      <c r="A50" s="1196"/>
      <c r="B50" s="664" t="s">
        <v>292</v>
      </c>
      <c r="C50" s="663">
        <f t="shared" ref="C50:O50" si="25">IF(C24=0,"-",C37/C24)</f>
        <v>0.9375</v>
      </c>
      <c r="D50" s="663">
        <f t="shared" si="25"/>
        <v>0.95683453237410077</v>
      </c>
      <c r="E50" s="663">
        <f t="shared" si="25"/>
        <v>0.9642857142857143</v>
      </c>
      <c r="F50" s="663">
        <f t="shared" si="25"/>
        <v>0.94680851063829785</v>
      </c>
      <c r="G50" s="663">
        <f t="shared" si="25"/>
        <v>0.96111111111111114</v>
      </c>
      <c r="H50" s="663">
        <f t="shared" si="25"/>
        <v>0.96666666666666667</v>
      </c>
      <c r="I50" s="663">
        <f t="shared" si="25"/>
        <v>0.93023255813953487</v>
      </c>
      <c r="J50" s="663">
        <f t="shared" si="25"/>
        <v>0.89534883720930236</v>
      </c>
      <c r="K50" s="663">
        <f t="shared" si="25"/>
        <v>0.92660550458715596</v>
      </c>
      <c r="L50" s="663">
        <f t="shared" si="25"/>
        <v>0.98168498168498164</v>
      </c>
      <c r="M50" s="663">
        <f t="shared" si="25"/>
        <v>0.90595611285266453</v>
      </c>
      <c r="N50" s="663" t="str">
        <f t="shared" si="25"/>
        <v>-</v>
      </c>
      <c r="O50" s="662">
        <f t="shared" si="25"/>
        <v>0.94234592445328036</v>
      </c>
      <c r="P50" s="662"/>
      <c r="Q50" s="644"/>
      <c r="R50" s="644"/>
      <c r="S50" s="644"/>
    </row>
    <row r="51" spans="1:19" s="644" customFormat="1" ht="21" customHeight="1" x14ac:dyDescent="0.2">
      <c r="A51" s="1196"/>
      <c r="B51" s="695" t="s">
        <v>293</v>
      </c>
      <c r="C51" s="654">
        <f t="shared" ref="C51:O51" si="26">IF(C38=0,"-",C38/C25)</f>
        <v>0.96460176991150437</v>
      </c>
      <c r="D51" s="654">
        <f t="shared" si="26"/>
        <v>0.97744360902255634</v>
      </c>
      <c r="E51" s="654">
        <f t="shared" si="26"/>
        <v>0.95192307692307687</v>
      </c>
      <c r="F51" s="654">
        <f t="shared" si="26"/>
        <v>0.97222222222222221</v>
      </c>
      <c r="G51" s="654">
        <f t="shared" si="26"/>
        <v>0.90625</v>
      </c>
      <c r="H51" s="654">
        <f t="shared" si="26"/>
        <v>1</v>
      </c>
      <c r="I51" s="654">
        <f t="shared" si="26"/>
        <v>0.9296875</v>
      </c>
      <c r="J51" s="654">
        <f t="shared" si="26"/>
        <v>0.94329896907216493</v>
      </c>
      <c r="K51" s="654">
        <f t="shared" si="26"/>
        <v>0.94166666666666665</v>
      </c>
      <c r="L51" s="654">
        <f t="shared" si="26"/>
        <v>0.96218487394957986</v>
      </c>
      <c r="M51" s="654">
        <f t="shared" si="26"/>
        <v>0.9137254901960784</v>
      </c>
      <c r="N51" s="654" t="str">
        <f t="shared" si="26"/>
        <v>-</v>
      </c>
      <c r="O51" s="655">
        <f t="shared" si="26"/>
        <v>0.94792773645058448</v>
      </c>
      <c r="P51" s="655"/>
    </row>
    <row r="52" spans="1:19" s="644" customFormat="1" ht="21" hidden="1" customHeight="1" x14ac:dyDescent="0.2">
      <c r="A52" s="1196"/>
      <c r="B52" s="695" t="s">
        <v>294</v>
      </c>
      <c r="C52" s="654">
        <f t="shared" ref="C52:O52" si="27">IF(C39=0,"-",C39/C26)</f>
        <v>0.89655172413793105</v>
      </c>
      <c r="D52" s="654">
        <f t="shared" si="27"/>
        <v>0.96899224806201545</v>
      </c>
      <c r="E52" s="654">
        <f t="shared" si="27"/>
        <v>0.9642857142857143</v>
      </c>
      <c r="F52" s="654">
        <f t="shared" si="27"/>
        <v>1</v>
      </c>
      <c r="G52" s="654">
        <f t="shared" si="27"/>
        <v>0.89655172413793105</v>
      </c>
      <c r="H52" s="654">
        <f t="shared" si="27"/>
        <v>0.98319327731092432</v>
      </c>
      <c r="I52" s="654">
        <f t="shared" si="27"/>
        <v>0.96899224806201545</v>
      </c>
      <c r="J52" s="654">
        <f t="shared" si="27"/>
        <v>0.90090090090090091</v>
      </c>
      <c r="K52" s="654">
        <f t="shared" si="27"/>
        <v>0.93043478260869561</v>
      </c>
      <c r="L52" s="654">
        <f t="shared" si="27"/>
        <v>0.97590361445783136</v>
      </c>
      <c r="M52" s="654">
        <f t="shared" si="27"/>
        <v>0.93220338983050843</v>
      </c>
      <c r="N52" s="654" t="str">
        <f t="shared" si="27"/>
        <v>-</v>
      </c>
      <c r="O52" s="654">
        <f t="shared" si="27"/>
        <v>0.94765100671140945</v>
      </c>
      <c r="P52" s="654"/>
    </row>
    <row r="53" spans="1:19" s="644" customFormat="1" ht="21" hidden="1" customHeight="1" x14ac:dyDescent="0.2">
      <c r="A53" s="1196"/>
      <c r="B53" s="664" t="s">
        <v>269</v>
      </c>
      <c r="C53" s="663">
        <f t="shared" ref="C53:O53" si="28">IF(C40=0,"-",C40/C27)</f>
        <v>0.94274028629856854</v>
      </c>
      <c r="D53" s="663">
        <f t="shared" si="28"/>
        <v>0.97574626865671643</v>
      </c>
      <c r="E53" s="663">
        <f t="shared" si="28"/>
        <v>0.95348837209302328</v>
      </c>
      <c r="F53" s="663">
        <f t="shared" si="28"/>
        <v>0.9641791044776119</v>
      </c>
      <c r="G53" s="663">
        <f t="shared" si="28"/>
        <v>0.92318634423897583</v>
      </c>
      <c r="H53" s="663">
        <f t="shared" si="28"/>
        <v>0.98290598290598286</v>
      </c>
      <c r="I53" s="663">
        <f t="shared" si="28"/>
        <v>0.95174708818635612</v>
      </c>
      <c r="J53" s="663">
        <f t="shared" si="28"/>
        <v>0.91492537313432831</v>
      </c>
      <c r="K53" s="663">
        <f t="shared" si="28"/>
        <v>0.93736951983298533</v>
      </c>
      <c r="L53" s="663">
        <f t="shared" si="28"/>
        <v>0.97187851518560175</v>
      </c>
      <c r="M53" s="663">
        <f t="shared" si="28"/>
        <v>0.88544600938967133</v>
      </c>
      <c r="N53" s="663" t="str">
        <f t="shared" si="28"/>
        <v>-</v>
      </c>
      <c r="O53" s="663">
        <f t="shared" si="28"/>
        <v>0.94192576359402824</v>
      </c>
      <c r="P53" s="663"/>
    </row>
    <row r="54" spans="1:19" ht="21" customHeight="1" x14ac:dyDescent="0.2">
      <c r="A54" s="1196"/>
      <c r="B54" s="685" t="s">
        <v>583</v>
      </c>
      <c r="C54" s="698">
        <f>IF(OR(C46="-",C51="-"),"-",((C46-C51)*100))</f>
        <v>-2.2854197095970363</v>
      </c>
      <c r="D54" s="698">
        <f t="shared" ref="D54:O54" si="29">IF(OR(D46="-",D51="-"),"-",((D46-D51)*100))</f>
        <v>-1.0338345864661647</v>
      </c>
      <c r="E54" s="698">
        <f t="shared" si="29"/>
        <v>0.50661703887511234</v>
      </c>
      <c r="F54" s="698">
        <f t="shared" si="29"/>
        <v>0.22675736961451642</v>
      </c>
      <c r="G54" s="698">
        <f t="shared" si="29"/>
        <v>3.2638888888888884</v>
      </c>
      <c r="H54" s="698">
        <f t="shared" si="29"/>
        <v>-2.5423728813559365</v>
      </c>
      <c r="I54" s="698">
        <f t="shared" si="29"/>
        <v>5.1173744019138763</v>
      </c>
      <c r="J54" s="698">
        <f t="shared" si="29"/>
        <v>1.2115043666688585</v>
      </c>
      <c r="K54" s="698">
        <f t="shared" si="29"/>
        <v>2.6247771836007128</v>
      </c>
      <c r="L54" s="698">
        <f t="shared" si="29"/>
        <v>2.0347877142123161</v>
      </c>
      <c r="M54" s="698">
        <f t="shared" si="29"/>
        <v>-1.3393264282457129</v>
      </c>
      <c r="N54" s="698" t="str">
        <f t="shared" si="29"/>
        <v>-</v>
      </c>
      <c r="O54" s="1073">
        <f t="shared" si="29"/>
        <v>0.79910352185587064</v>
      </c>
      <c r="P54" s="1073"/>
      <c r="Q54" s="644"/>
      <c r="R54" s="644"/>
      <c r="S54" s="644"/>
    </row>
    <row r="55" spans="1:19" s="644" customFormat="1" ht="21" customHeight="1" x14ac:dyDescent="0.2">
      <c r="A55" s="1196"/>
      <c r="B55" s="684" t="s">
        <v>585</v>
      </c>
      <c r="C55" s="693">
        <f>IF(OR(C46="-",C45="-"),"-",((C46-C45)*100))</f>
        <v>-2.5643731532292047</v>
      </c>
      <c r="D55" s="693">
        <f t="shared" ref="D55:O55" si="30">IF(OR(D46="-",D45="-"),"-",((D46-D45)*100))</f>
        <v>-1.45461129888943</v>
      </c>
      <c r="E55" s="693">
        <f t="shared" si="30"/>
        <v>-0.40497137271330308</v>
      </c>
      <c r="F55" s="693">
        <f t="shared" si="30"/>
        <v>0.4610277846078259</v>
      </c>
      <c r="G55" s="693">
        <f t="shared" si="30"/>
        <v>0.7516339869281019</v>
      </c>
      <c r="H55" s="693">
        <f t="shared" si="30"/>
        <v>-1.8621007725123984</v>
      </c>
      <c r="I55" s="693">
        <f t="shared" si="30"/>
        <v>-0.32657401078453052</v>
      </c>
      <c r="J55" s="693">
        <f t="shared" si="30"/>
        <v>2.7356458782018978</v>
      </c>
      <c r="K55" s="693">
        <f t="shared" si="30"/>
        <v>5.563373674828787</v>
      </c>
      <c r="L55" s="693">
        <f t="shared" si="30"/>
        <v>-0.74169976520155334</v>
      </c>
      <c r="M55" s="693">
        <f t="shared" si="30"/>
        <v>-5.8469272213719563</v>
      </c>
      <c r="N55" s="693" t="str">
        <f t="shared" si="30"/>
        <v>-</v>
      </c>
      <c r="O55" s="699">
        <f t="shared" si="30"/>
        <v>-0.75487205909187116</v>
      </c>
      <c r="P55" s="699"/>
      <c r="R55" s="260"/>
    </row>
    <row r="56" spans="1:19" ht="21" customHeight="1" x14ac:dyDescent="0.2">
      <c r="A56" s="191"/>
      <c r="B56" s="742"/>
      <c r="C56" s="734"/>
      <c r="D56" s="734"/>
      <c r="E56" s="734"/>
      <c r="F56" s="734"/>
      <c r="G56" s="734"/>
      <c r="H56" s="734"/>
      <c r="I56" s="734"/>
      <c r="J56" s="734"/>
      <c r="K56" s="734"/>
      <c r="L56" s="734"/>
      <c r="M56" s="734"/>
      <c r="N56" s="734"/>
      <c r="O56" s="610"/>
      <c r="P56" s="610"/>
      <c r="Q56" s="644"/>
    </row>
    <row r="57" spans="1:19" ht="21" customHeight="1" x14ac:dyDescent="0.2">
      <c r="A57" s="1196" t="s">
        <v>24</v>
      </c>
      <c r="B57" s="684" t="s">
        <v>353</v>
      </c>
      <c r="C57" s="686">
        <v>2</v>
      </c>
      <c r="D57" s="686">
        <v>2</v>
      </c>
      <c r="E57" s="686">
        <v>6</v>
      </c>
      <c r="F57" s="686">
        <v>4</v>
      </c>
      <c r="G57" s="686">
        <v>3</v>
      </c>
      <c r="H57" s="666">
        <v>1</v>
      </c>
      <c r="I57" s="666">
        <v>3</v>
      </c>
      <c r="J57" s="666">
        <v>10</v>
      </c>
      <c r="K57" s="666">
        <v>7</v>
      </c>
      <c r="L57" s="666">
        <v>3</v>
      </c>
      <c r="M57" s="666">
        <v>3</v>
      </c>
      <c r="N57" s="666">
        <v>0</v>
      </c>
      <c r="O57" s="653">
        <f t="shared" ref="O57:O66" si="31">SUM(C57:N57)</f>
        <v>44</v>
      </c>
      <c r="P57" s="653"/>
      <c r="Q57" s="650"/>
      <c r="R57" s="644"/>
    </row>
    <row r="58" spans="1:19" ht="21" customHeight="1" x14ac:dyDescent="0.2">
      <c r="A58" s="1196"/>
      <c r="B58" s="685" t="s">
        <v>354</v>
      </c>
      <c r="C58" s="688">
        <v>2</v>
      </c>
      <c r="D58" s="688">
        <v>6</v>
      </c>
      <c r="E58" s="688">
        <v>16</v>
      </c>
      <c r="F58" s="688">
        <v>5</v>
      </c>
      <c r="G58" s="688">
        <v>7</v>
      </c>
      <c r="H58" s="671">
        <v>4</v>
      </c>
      <c r="I58" s="671">
        <v>6</v>
      </c>
      <c r="J58" s="671">
        <v>0</v>
      </c>
      <c r="K58" s="671">
        <v>3</v>
      </c>
      <c r="L58" s="671">
        <v>9</v>
      </c>
      <c r="M58" s="671">
        <v>9</v>
      </c>
      <c r="N58" s="671">
        <v>0</v>
      </c>
      <c r="O58" s="656">
        <f t="shared" si="31"/>
        <v>67</v>
      </c>
      <c r="P58" s="656"/>
      <c r="Q58" s="650"/>
      <c r="R58" s="644"/>
    </row>
    <row r="59" spans="1:19" ht="21" customHeight="1" x14ac:dyDescent="0.2">
      <c r="A59" s="1196"/>
      <c r="B59" s="684" t="s">
        <v>355</v>
      </c>
      <c r="C59" s="686">
        <v>9</v>
      </c>
      <c r="D59" s="686">
        <v>5</v>
      </c>
      <c r="E59" s="686">
        <v>15</v>
      </c>
      <c r="F59" s="686">
        <v>6</v>
      </c>
      <c r="G59" s="686">
        <v>13</v>
      </c>
      <c r="H59" s="686">
        <v>1</v>
      </c>
      <c r="I59" s="686">
        <v>7</v>
      </c>
      <c r="J59" s="686">
        <v>2</v>
      </c>
      <c r="K59" s="686">
        <v>3</v>
      </c>
      <c r="L59" s="686">
        <v>14</v>
      </c>
      <c r="M59" s="686">
        <v>11</v>
      </c>
      <c r="N59" s="686">
        <v>1</v>
      </c>
      <c r="O59" s="653">
        <f t="shared" si="31"/>
        <v>87</v>
      </c>
      <c r="P59" s="653"/>
      <c r="Q59" s="650"/>
      <c r="R59" s="644"/>
    </row>
    <row r="60" spans="1:19" ht="21" hidden="1" customHeight="1" x14ac:dyDescent="0.2">
      <c r="A60" s="1196"/>
      <c r="B60" s="685" t="s">
        <v>356</v>
      </c>
      <c r="C60" s="703"/>
      <c r="D60" s="688"/>
      <c r="E60" s="688"/>
      <c r="F60" s="688"/>
      <c r="G60" s="688"/>
      <c r="H60" s="671"/>
      <c r="I60" s="671"/>
      <c r="J60" s="671"/>
      <c r="K60" s="671"/>
      <c r="L60" s="671"/>
      <c r="M60" s="671"/>
      <c r="N60" s="671"/>
      <c r="O60" s="656">
        <f t="shared" si="31"/>
        <v>0</v>
      </c>
      <c r="P60" s="656"/>
      <c r="Q60" s="650"/>
      <c r="R60" s="644"/>
    </row>
    <row r="61" spans="1:19" ht="21" customHeight="1" x14ac:dyDescent="0.2">
      <c r="A61" s="1196"/>
      <c r="B61" s="190" t="s">
        <v>362</v>
      </c>
      <c r="C61" s="687">
        <f>SUM(C57:C60)</f>
        <v>13</v>
      </c>
      <c r="D61" s="687">
        <f t="shared" ref="D61:N61" si="32">SUM(D57:D60)</f>
        <v>13</v>
      </c>
      <c r="E61" s="687">
        <f t="shared" si="32"/>
        <v>37</v>
      </c>
      <c r="F61" s="687">
        <f t="shared" si="32"/>
        <v>15</v>
      </c>
      <c r="G61" s="687">
        <f t="shared" si="32"/>
        <v>23</v>
      </c>
      <c r="H61" s="687">
        <f t="shared" si="32"/>
        <v>6</v>
      </c>
      <c r="I61" s="687">
        <f t="shared" si="32"/>
        <v>16</v>
      </c>
      <c r="J61" s="687">
        <f t="shared" si="32"/>
        <v>12</v>
      </c>
      <c r="K61" s="687">
        <f t="shared" si="32"/>
        <v>13</v>
      </c>
      <c r="L61" s="687">
        <f t="shared" si="32"/>
        <v>26</v>
      </c>
      <c r="M61" s="687">
        <f t="shared" si="32"/>
        <v>23</v>
      </c>
      <c r="N61" s="687">
        <f t="shared" si="32"/>
        <v>1</v>
      </c>
      <c r="O61" s="247">
        <f t="shared" si="31"/>
        <v>198</v>
      </c>
      <c r="P61" s="247"/>
      <c r="Q61" s="260"/>
      <c r="R61" s="260"/>
    </row>
    <row r="62" spans="1:19" ht="21" hidden="1" customHeight="1" x14ac:dyDescent="0.2">
      <c r="A62" s="1196"/>
      <c r="B62" s="695" t="s">
        <v>291</v>
      </c>
      <c r="C62" s="686">
        <v>6</v>
      </c>
      <c r="D62" s="686">
        <v>3</v>
      </c>
      <c r="E62" s="686">
        <v>16</v>
      </c>
      <c r="F62" s="686">
        <v>6</v>
      </c>
      <c r="G62" s="686">
        <v>11</v>
      </c>
      <c r="H62" s="666">
        <v>4</v>
      </c>
      <c r="I62" s="666">
        <v>3</v>
      </c>
      <c r="J62" s="666">
        <v>5</v>
      </c>
      <c r="K62" s="666">
        <v>5</v>
      </c>
      <c r="L62" s="666">
        <v>11</v>
      </c>
      <c r="M62" s="666">
        <v>14</v>
      </c>
      <c r="N62" s="666">
        <v>0</v>
      </c>
      <c r="O62" s="653">
        <f t="shared" si="31"/>
        <v>84</v>
      </c>
      <c r="P62" s="653"/>
      <c r="Q62" s="650"/>
      <c r="R62" s="644"/>
    </row>
    <row r="63" spans="1:19" s="506" customFormat="1" ht="21" hidden="1" customHeight="1" x14ac:dyDescent="0.2">
      <c r="A63" s="1196"/>
      <c r="B63" s="664" t="s">
        <v>292</v>
      </c>
      <c r="C63" s="688">
        <v>6</v>
      </c>
      <c r="D63" s="688">
        <v>2</v>
      </c>
      <c r="E63" s="688">
        <v>14</v>
      </c>
      <c r="F63" s="688">
        <v>2</v>
      </c>
      <c r="G63" s="688">
        <v>15</v>
      </c>
      <c r="H63" s="671">
        <v>2</v>
      </c>
      <c r="I63" s="671">
        <v>7</v>
      </c>
      <c r="J63" s="671">
        <v>5</v>
      </c>
      <c r="K63" s="671">
        <v>5</v>
      </c>
      <c r="L63" s="671">
        <v>7</v>
      </c>
      <c r="M63" s="671">
        <v>8</v>
      </c>
      <c r="N63" s="671">
        <v>0</v>
      </c>
      <c r="O63" s="656">
        <f t="shared" si="31"/>
        <v>73</v>
      </c>
      <c r="P63" s="656"/>
      <c r="Q63" s="650"/>
      <c r="R63" s="644"/>
    </row>
    <row r="64" spans="1:19" s="644" customFormat="1" ht="21" customHeight="1" x14ac:dyDescent="0.2">
      <c r="A64" s="1196"/>
      <c r="B64" s="695" t="s">
        <v>293</v>
      </c>
      <c r="C64" s="686">
        <v>7</v>
      </c>
      <c r="D64" s="686">
        <v>5</v>
      </c>
      <c r="E64" s="686">
        <v>11</v>
      </c>
      <c r="F64" s="686">
        <v>8</v>
      </c>
      <c r="G64" s="686">
        <v>14</v>
      </c>
      <c r="H64" s="686">
        <v>1</v>
      </c>
      <c r="I64" s="686">
        <v>5</v>
      </c>
      <c r="J64" s="686">
        <v>7</v>
      </c>
      <c r="K64" s="686">
        <v>4</v>
      </c>
      <c r="L64" s="686">
        <v>6</v>
      </c>
      <c r="M64" s="686">
        <v>5</v>
      </c>
      <c r="N64" s="686">
        <v>0</v>
      </c>
      <c r="O64" s="653">
        <f t="shared" si="31"/>
        <v>73</v>
      </c>
      <c r="P64" s="653"/>
      <c r="Q64" s="650"/>
    </row>
    <row r="65" spans="1:22" s="644" customFormat="1" ht="21" hidden="1" customHeight="1" x14ac:dyDescent="0.2">
      <c r="A65" s="1196"/>
      <c r="B65" s="875" t="s">
        <v>294</v>
      </c>
      <c r="C65" s="888">
        <v>5</v>
      </c>
      <c r="D65" s="687">
        <v>2</v>
      </c>
      <c r="E65" s="687">
        <v>14</v>
      </c>
      <c r="F65" s="687">
        <v>2</v>
      </c>
      <c r="G65" s="687">
        <v>12</v>
      </c>
      <c r="H65" s="660">
        <v>2</v>
      </c>
      <c r="I65" s="660">
        <v>4</v>
      </c>
      <c r="J65" s="660">
        <v>8</v>
      </c>
      <c r="K65" s="660">
        <v>4</v>
      </c>
      <c r="L65" s="660">
        <v>9</v>
      </c>
      <c r="M65" s="660">
        <v>14</v>
      </c>
      <c r="N65" s="660">
        <v>0</v>
      </c>
      <c r="O65" s="247">
        <f t="shared" si="31"/>
        <v>76</v>
      </c>
      <c r="P65" s="247"/>
      <c r="Q65" s="260"/>
      <c r="R65" s="260"/>
    </row>
    <row r="66" spans="1:22" s="644" customFormat="1" ht="21" hidden="1" customHeight="1" x14ac:dyDescent="0.2">
      <c r="A66" s="1196"/>
      <c r="B66" s="664" t="s">
        <v>269</v>
      </c>
      <c r="C66" s="688">
        <f>SUM(C62:C65)</f>
        <v>24</v>
      </c>
      <c r="D66" s="688">
        <f t="shared" ref="D66:N66" si="33">SUM(D62:D65)</f>
        <v>12</v>
      </c>
      <c r="E66" s="688">
        <f t="shared" si="33"/>
        <v>55</v>
      </c>
      <c r="F66" s="688">
        <f t="shared" si="33"/>
        <v>18</v>
      </c>
      <c r="G66" s="688">
        <f t="shared" si="33"/>
        <v>52</v>
      </c>
      <c r="H66" s="671">
        <f t="shared" si="33"/>
        <v>9</v>
      </c>
      <c r="I66" s="671">
        <f t="shared" si="33"/>
        <v>19</v>
      </c>
      <c r="J66" s="671">
        <f t="shared" si="33"/>
        <v>25</v>
      </c>
      <c r="K66" s="671">
        <f t="shared" si="33"/>
        <v>18</v>
      </c>
      <c r="L66" s="671">
        <f t="shared" si="33"/>
        <v>33</v>
      </c>
      <c r="M66" s="671">
        <f t="shared" si="33"/>
        <v>41</v>
      </c>
      <c r="N66" s="671">
        <f t="shared" si="33"/>
        <v>0</v>
      </c>
      <c r="O66" s="656">
        <f t="shared" si="31"/>
        <v>306</v>
      </c>
      <c r="P66" s="656"/>
      <c r="Q66" s="650"/>
    </row>
    <row r="67" spans="1:22" s="506" customFormat="1" ht="21" customHeight="1" x14ac:dyDescent="0.2">
      <c r="A67" s="1196"/>
      <c r="B67" s="190" t="s">
        <v>582</v>
      </c>
      <c r="C67" s="687">
        <f>C59-C64</f>
        <v>2</v>
      </c>
      <c r="D67" s="687">
        <f t="shared" ref="D67:L67" si="34">D59-D64</f>
        <v>0</v>
      </c>
      <c r="E67" s="687">
        <f t="shared" si="34"/>
        <v>4</v>
      </c>
      <c r="F67" s="687">
        <f t="shared" si="34"/>
        <v>-2</v>
      </c>
      <c r="G67" s="687">
        <f t="shared" si="34"/>
        <v>-1</v>
      </c>
      <c r="H67" s="687">
        <f t="shared" si="34"/>
        <v>0</v>
      </c>
      <c r="I67" s="687">
        <f t="shared" si="34"/>
        <v>2</v>
      </c>
      <c r="J67" s="687">
        <f t="shared" si="34"/>
        <v>-5</v>
      </c>
      <c r="K67" s="687">
        <f t="shared" si="34"/>
        <v>-1</v>
      </c>
      <c r="L67" s="687">
        <f t="shared" si="34"/>
        <v>8</v>
      </c>
      <c r="M67" s="687">
        <f>M59-M64</f>
        <v>6</v>
      </c>
      <c r="N67" s="687">
        <f t="shared" ref="N67:O67" si="35">N59-N64</f>
        <v>1</v>
      </c>
      <c r="O67" s="697">
        <f t="shared" si="35"/>
        <v>14</v>
      </c>
      <c r="P67" s="697"/>
      <c r="Q67" s="260"/>
      <c r="R67" s="260"/>
      <c r="S67" s="311"/>
      <c r="T67" s="311"/>
    </row>
    <row r="68" spans="1:22" s="644" customFormat="1" ht="21" customHeight="1" x14ac:dyDescent="0.2">
      <c r="A68" s="1196"/>
      <c r="B68" s="684" t="s">
        <v>584</v>
      </c>
      <c r="C68" s="686">
        <f>C59-C58</f>
        <v>7</v>
      </c>
      <c r="D68" s="686">
        <f t="shared" ref="D68:O68" si="36">D59-D58</f>
        <v>-1</v>
      </c>
      <c r="E68" s="686">
        <f t="shared" si="36"/>
        <v>-1</v>
      </c>
      <c r="F68" s="686">
        <f t="shared" si="36"/>
        <v>1</v>
      </c>
      <c r="G68" s="686">
        <f t="shared" si="36"/>
        <v>6</v>
      </c>
      <c r="H68" s="686">
        <f t="shared" si="36"/>
        <v>-3</v>
      </c>
      <c r="I68" s="686">
        <f t="shared" si="36"/>
        <v>1</v>
      </c>
      <c r="J68" s="686">
        <f t="shared" si="36"/>
        <v>2</v>
      </c>
      <c r="K68" s="686">
        <f t="shared" si="36"/>
        <v>0</v>
      </c>
      <c r="L68" s="686">
        <f t="shared" si="36"/>
        <v>5</v>
      </c>
      <c r="M68" s="686">
        <f t="shared" si="36"/>
        <v>2</v>
      </c>
      <c r="N68" s="686">
        <f t="shared" si="36"/>
        <v>1</v>
      </c>
      <c r="O68" s="696">
        <f t="shared" si="36"/>
        <v>20</v>
      </c>
      <c r="P68" s="696"/>
      <c r="Q68" s="260"/>
      <c r="R68" s="260"/>
      <c r="S68" s="311"/>
      <c r="T68" s="311"/>
    </row>
    <row r="69" spans="1:22" s="644" customFormat="1" ht="21" customHeight="1" x14ac:dyDescent="0.2">
      <c r="A69" s="646"/>
      <c r="B69" s="742"/>
      <c r="C69" s="734"/>
      <c r="D69" s="734"/>
      <c r="E69" s="734"/>
      <c r="F69" s="734"/>
      <c r="G69" s="734"/>
      <c r="H69" s="734"/>
      <c r="I69" s="734"/>
      <c r="J69" s="734"/>
      <c r="K69" s="734"/>
      <c r="L69" s="734"/>
      <c r="M69" s="734"/>
      <c r="N69" s="734"/>
      <c r="O69" s="610"/>
      <c r="P69" s="610"/>
      <c r="R69" s="961"/>
      <c r="S69" s="962"/>
      <c r="T69" s="747"/>
      <c r="U69" s="747"/>
      <c r="V69" s="747"/>
    </row>
    <row r="70" spans="1:22" s="644" customFormat="1" ht="21" customHeight="1" x14ac:dyDescent="0.2">
      <c r="A70" s="1196" t="s">
        <v>420</v>
      </c>
      <c r="B70" s="684" t="s">
        <v>353</v>
      </c>
      <c r="C70" s="693">
        <v>9</v>
      </c>
      <c r="D70" s="693">
        <v>14.4</v>
      </c>
      <c r="E70" s="693">
        <v>29</v>
      </c>
      <c r="F70" s="693">
        <v>17</v>
      </c>
      <c r="G70" s="693">
        <v>20.299999999999997</v>
      </c>
      <c r="H70" s="751">
        <v>18</v>
      </c>
      <c r="I70" s="751">
        <v>18</v>
      </c>
      <c r="J70" s="751">
        <v>29.4</v>
      </c>
      <c r="K70" s="751">
        <v>10.199999999999999</v>
      </c>
      <c r="L70" s="751">
        <v>13.8</v>
      </c>
      <c r="M70" s="751">
        <v>25.2</v>
      </c>
      <c r="N70" s="693" t="s">
        <v>77</v>
      </c>
      <c r="O70" s="699">
        <v>16.8</v>
      </c>
      <c r="P70" s="699"/>
      <c r="R70" s="963"/>
      <c r="S70" s="964"/>
      <c r="T70" s="747"/>
      <c r="U70" s="747"/>
      <c r="V70" s="747"/>
    </row>
    <row r="71" spans="1:22" s="644" customFormat="1" ht="21" customHeight="1" x14ac:dyDescent="0.2">
      <c r="A71" s="1196"/>
      <c r="B71" s="685" t="s">
        <v>354</v>
      </c>
      <c r="C71" s="698">
        <v>9.1</v>
      </c>
      <c r="D71" s="698">
        <v>21.6</v>
      </c>
      <c r="E71" s="698">
        <v>27.4</v>
      </c>
      <c r="F71" s="698">
        <v>20.8</v>
      </c>
      <c r="G71" s="698">
        <v>20</v>
      </c>
      <c r="H71" s="1079">
        <v>13.8</v>
      </c>
      <c r="I71" s="1079">
        <v>13.9</v>
      </c>
      <c r="J71" s="1079">
        <v>21.8</v>
      </c>
      <c r="K71" s="1079">
        <v>9.4</v>
      </c>
      <c r="L71" s="1079">
        <v>15.5</v>
      </c>
      <c r="M71" s="1079">
        <v>18.8</v>
      </c>
      <c r="N71" s="698" t="s">
        <v>77</v>
      </c>
      <c r="O71" s="1073">
        <v>18.100000000000001</v>
      </c>
      <c r="P71" s="1073"/>
      <c r="R71" s="963"/>
      <c r="S71" s="964"/>
      <c r="T71" s="747"/>
      <c r="U71" s="747"/>
      <c r="V71" s="747"/>
    </row>
    <row r="72" spans="1:22" s="644" customFormat="1" ht="21" customHeight="1" x14ac:dyDescent="0.2">
      <c r="A72" s="1196"/>
      <c r="B72" s="684" t="s">
        <v>355</v>
      </c>
      <c r="C72" s="693">
        <v>11.8</v>
      </c>
      <c r="D72" s="693">
        <v>15.8</v>
      </c>
      <c r="E72" s="693">
        <v>26.6</v>
      </c>
      <c r="F72" s="693">
        <v>16.8</v>
      </c>
      <c r="G72" s="693">
        <v>20</v>
      </c>
      <c r="H72" s="693">
        <v>13.8</v>
      </c>
      <c r="I72" s="693">
        <v>14.8</v>
      </c>
      <c r="J72" s="693">
        <v>19</v>
      </c>
      <c r="K72" s="693">
        <v>11.6</v>
      </c>
      <c r="L72" s="693">
        <v>16.399999999999999</v>
      </c>
      <c r="M72" s="693">
        <v>15.2</v>
      </c>
      <c r="N72" s="814">
        <v>167.89999999999998</v>
      </c>
      <c r="O72" s="699">
        <v>16</v>
      </c>
      <c r="P72" s="699"/>
      <c r="R72" s="963"/>
      <c r="S72" s="964"/>
      <c r="T72" s="747"/>
      <c r="U72" s="747"/>
      <c r="V72" s="747"/>
    </row>
    <row r="73" spans="1:22" s="644" customFormat="1" ht="21" hidden="1" customHeight="1" x14ac:dyDescent="0.2">
      <c r="A73" s="1196"/>
      <c r="B73" s="685" t="s">
        <v>356</v>
      </c>
      <c r="C73" s="1075"/>
      <c r="D73" s="698"/>
      <c r="E73" s="698"/>
      <c r="F73" s="698"/>
      <c r="G73" s="698"/>
      <c r="H73" s="1079"/>
      <c r="I73" s="1079"/>
      <c r="J73" s="1079"/>
      <c r="K73" s="1079"/>
      <c r="L73" s="1079"/>
      <c r="M73" s="1079"/>
      <c r="N73" s="698"/>
      <c r="O73" s="689"/>
      <c r="P73" s="689"/>
      <c r="R73" s="963"/>
      <c r="S73" s="964"/>
      <c r="T73" s="747"/>
      <c r="U73" s="747"/>
      <c r="V73" s="747"/>
    </row>
    <row r="74" spans="1:22" s="644" customFormat="1" ht="21" customHeight="1" x14ac:dyDescent="0.2">
      <c r="A74" s="1196"/>
      <c r="B74" s="685" t="s">
        <v>362</v>
      </c>
      <c r="C74" s="698">
        <v>10.1</v>
      </c>
      <c r="D74" s="698">
        <v>16.700000000000003</v>
      </c>
      <c r="E74" s="698">
        <v>26.8</v>
      </c>
      <c r="F74" s="698">
        <v>18.399999999999999</v>
      </c>
      <c r="G74" s="698">
        <v>20.100000000000001</v>
      </c>
      <c r="H74" s="698">
        <v>14.4</v>
      </c>
      <c r="I74" s="698">
        <v>15.2</v>
      </c>
      <c r="J74" s="698">
        <v>22</v>
      </c>
      <c r="K74" s="698">
        <v>10.3</v>
      </c>
      <c r="L74" s="698">
        <v>15.4</v>
      </c>
      <c r="M74" s="698">
        <v>18.2</v>
      </c>
      <c r="N74" s="698">
        <v>167.89999999999998</v>
      </c>
      <c r="O74" s="1073">
        <v>16.8</v>
      </c>
      <c r="P74" s="1073"/>
      <c r="R74" s="963"/>
      <c r="S74" s="964"/>
      <c r="T74" s="747"/>
      <c r="U74" s="747"/>
      <c r="V74" s="747"/>
    </row>
    <row r="75" spans="1:22" s="644" customFormat="1" ht="21" hidden="1" customHeight="1" x14ac:dyDescent="0.2">
      <c r="A75" s="1196"/>
      <c r="B75" s="664" t="s">
        <v>291</v>
      </c>
      <c r="C75" s="698">
        <v>10.199999999999999</v>
      </c>
      <c r="D75" s="698">
        <v>13.5</v>
      </c>
      <c r="E75" s="698">
        <v>14.4</v>
      </c>
      <c r="F75" s="698">
        <v>11.8</v>
      </c>
      <c r="G75" s="698">
        <v>20.2</v>
      </c>
      <c r="H75" s="1079">
        <v>11.600000000000001</v>
      </c>
      <c r="I75" s="1079">
        <v>9.1999999999999993</v>
      </c>
      <c r="J75" s="1079">
        <v>15.8</v>
      </c>
      <c r="K75" s="1079">
        <v>6</v>
      </c>
      <c r="L75" s="1079">
        <v>12.2</v>
      </c>
      <c r="M75" s="1079">
        <v>21.2</v>
      </c>
      <c r="N75" s="1079" t="s">
        <v>77</v>
      </c>
      <c r="O75" s="1073">
        <v>13.2</v>
      </c>
      <c r="P75" s="1073"/>
      <c r="R75" s="966"/>
      <c r="S75" s="964"/>
      <c r="T75" s="747"/>
      <c r="U75" s="747"/>
      <c r="V75" s="747"/>
    </row>
    <row r="76" spans="1:22" s="644" customFormat="1" ht="21" hidden="1" customHeight="1" x14ac:dyDescent="0.2">
      <c r="A76" s="1196"/>
      <c r="B76" s="664" t="s">
        <v>292</v>
      </c>
      <c r="C76" s="698">
        <v>8.9</v>
      </c>
      <c r="D76" s="698">
        <v>15.8</v>
      </c>
      <c r="E76" s="698">
        <v>14.4</v>
      </c>
      <c r="F76" s="698">
        <v>12.6</v>
      </c>
      <c r="G76" s="698">
        <v>17.399999999999999</v>
      </c>
      <c r="H76" s="1079">
        <v>14.3</v>
      </c>
      <c r="I76" s="1079">
        <v>9.4</v>
      </c>
      <c r="J76" s="1079">
        <v>15.6</v>
      </c>
      <c r="K76" s="1079">
        <v>6.5</v>
      </c>
      <c r="L76" s="1079">
        <v>12.2</v>
      </c>
      <c r="M76" s="1079">
        <v>20.8</v>
      </c>
      <c r="N76" s="698" t="s">
        <v>77</v>
      </c>
      <c r="O76" s="1073">
        <v>13.6</v>
      </c>
      <c r="P76" s="1073"/>
      <c r="R76" s="966"/>
      <c r="S76" s="964"/>
      <c r="T76" s="747"/>
      <c r="U76" s="747"/>
      <c r="V76" s="747"/>
    </row>
    <row r="77" spans="1:22" s="644" customFormat="1" ht="21" customHeight="1" x14ac:dyDescent="0.2">
      <c r="A77" s="1196"/>
      <c r="B77" s="695" t="s">
        <v>293</v>
      </c>
      <c r="C77" s="693">
        <v>7.1</v>
      </c>
      <c r="D77" s="693">
        <v>15.2</v>
      </c>
      <c r="E77" s="693">
        <v>13.4</v>
      </c>
      <c r="F77" s="693">
        <v>12.3</v>
      </c>
      <c r="G77" s="693">
        <v>20</v>
      </c>
      <c r="H77" s="693">
        <v>18.700000000000003</v>
      </c>
      <c r="I77" s="693">
        <v>11.6</v>
      </c>
      <c r="J77" s="693">
        <v>15.6</v>
      </c>
      <c r="K77" s="693">
        <v>6.6999999999999993</v>
      </c>
      <c r="L77" s="693">
        <v>12</v>
      </c>
      <c r="M77" s="693">
        <v>19.100000000000001</v>
      </c>
      <c r="N77" s="814" t="s">
        <v>77</v>
      </c>
      <c r="O77" s="699">
        <v>13.4</v>
      </c>
      <c r="P77" s="699"/>
      <c r="R77" s="966"/>
      <c r="S77" s="964"/>
      <c r="T77" s="747"/>
      <c r="U77" s="747"/>
      <c r="V77" s="747"/>
    </row>
    <row r="78" spans="1:22" s="644" customFormat="1" ht="21" hidden="1" customHeight="1" x14ac:dyDescent="0.2">
      <c r="A78" s="1196"/>
      <c r="B78" s="695" t="s">
        <v>294</v>
      </c>
      <c r="C78" s="704">
        <v>10</v>
      </c>
      <c r="D78" s="693">
        <v>14</v>
      </c>
      <c r="E78" s="693">
        <v>14.6</v>
      </c>
      <c r="F78" s="693">
        <v>10.6</v>
      </c>
      <c r="G78" s="693">
        <v>20.2</v>
      </c>
      <c r="H78" s="751">
        <v>14</v>
      </c>
      <c r="I78" s="751">
        <v>12.6</v>
      </c>
      <c r="J78" s="751">
        <v>14.8</v>
      </c>
      <c r="K78" s="751">
        <v>7.8</v>
      </c>
      <c r="L78" s="751">
        <v>11.2</v>
      </c>
      <c r="M78" s="751">
        <v>17.899999999999999</v>
      </c>
      <c r="N78" s="693" t="s">
        <v>77</v>
      </c>
      <c r="O78" s="699">
        <v>13.4</v>
      </c>
      <c r="P78" s="699"/>
      <c r="R78" s="966"/>
      <c r="S78" s="964"/>
      <c r="T78" s="747"/>
      <c r="U78" s="747"/>
      <c r="V78" s="747"/>
    </row>
    <row r="79" spans="1:22" s="644" customFormat="1" ht="21" hidden="1" customHeight="1" x14ac:dyDescent="0.2">
      <c r="A79" s="1196"/>
      <c r="B79" s="664" t="s">
        <v>269</v>
      </c>
      <c r="C79" s="698">
        <v>9.4</v>
      </c>
      <c r="D79" s="698">
        <v>14.5</v>
      </c>
      <c r="E79" s="698">
        <v>14.2</v>
      </c>
      <c r="F79" s="698">
        <v>12</v>
      </c>
      <c r="G79" s="698">
        <v>19.2</v>
      </c>
      <c r="H79" s="1079">
        <v>15</v>
      </c>
      <c r="I79" s="1079">
        <v>10.199999999999999</v>
      </c>
      <c r="J79" s="1079">
        <v>15.4</v>
      </c>
      <c r="K79" s="1079">
        <v>6.8</v>
      </c>
      <c r="L79" s="1079">
        <v>12</v>
      </c>
      <c r="M79" s="1079">
        <v>20.100000000000001</v>
      </c>
      <c r="N79" s="1079" t="s">
        <v>77</v>
      </c>
      <c r="O79" s="1073">
        <v>13.4</v>
      </c>
      <c r="P79" s="1073"/>
      <c r="R79" s="966"/>
      <c r="S79" s="964"/>
      <c r="T79" s="747"/>
      <c r="U79" s="747"/>
      <c r="V79" s="747"/>
    </row>
    <row r="80" spans="1:22" s="644" customFormat="1" ht="21" customHeight="1" x14ac:dyDescent="0.2">
      <c r="A80" s="1196"/>
      <c r="B80" s="685" t="s">
        <v>582</v>
      </c>
      <c r="C80" s="698">
        <f>IF(OR(C72="-",C77="-"),"-",C72-C77)</f>
        <v>4.7000000000000011</v>
      </c>
      <c r="D80" s="698">
        <f t="shared" ref="D80:O80" si="37">IF(OR(D72="-",D77="-"),"-",D72-D77)</f>
        <v>0.60000000000000142</v>
      </c>
      <c r="E80" s="698">
        <f t="shared" si="37"/>
        <v>13.200000000000001</v>
      </c>
      <c r="F80" s="698">
        <f t="shared" si="37"/>
        <v>4.5</v>
      </c>
      <c r="G80" s="698">
        <f t="shared" si="37"/>
        <v>0</v>
      </c>
      <c r="H80" s="698">
        <f t="shared" si="37"/>
        <v>-4.9000000000000021</v>
      </c>
      <c r="I80" s="698">
        <f t="shared" si="37"/>
        <v>3.2000000000000011</v>
      </c>
      <c r="J80" s="698">
        <f t="shared" si="37"/>
        <v>3.4000000000000004</v>
      </c>
      <c r="K80" s="698">
        <f t="shared" si="37"/>
        <v>4.9000000000000004</v>
      </c>
      <c r="L80" s="698">
        <f t="shared" si="37"/>
        <v>4.3999999999999986</v>
      </c>
      <c r="M80" s="698">
        <f t="shared" si="37"/>
        <v>-3.9000000000000021</v>
      </c>
      <c r="N80" s="1074" t="str">
        <f t="shared" si="37"/>
        <v>-</v>
      </c>
      <c r="O80" s="1073">
        <f t="shared" si="37"/>
        <v>2.5999999999999996</v>
      </c>
      <c r="P80" s="1073"/>
      <c r="R80" s="747"/>
      <c r="S80" s="747"/>
      <c r="T80" s="747"/>
      <c r="U80" s="747"/>
      <c r="V80" s="747"/>
    </row>
    <row r="81" spans="1:22" s="644" customFormat="1" ht="21" customHeight="1" x14ac:dyDescent="0.2">
      <c r="A81" s="1197"/>
      <c r="B81" s="1134" t="s">
        <v>584</v>
      </c>
      <c r="C81" s="693">
        <f>IF(OR(C72="-",C71="-"),"-",C72-C71)</f>
        <v>2.7000000000000011</v>
      </c>
      <c r="D81" s="693">
        <f t="shared" ref="D81:O81" si="38">IF(OR(D72="-",D71="-"),"-",D72-D71)</f>
        <v>-5.8000000000000007</v>
      </c>
      <c r="E81" s="693">
        <f t="shared" si="38"/>
        <v>-0.79999999999999716</v>
      </c>
      <c r="F81" s="693">
        <f t="shared" si="38"/>
        <v>-4</v>
      </c>
      <c r="G81" s="693">
        <f t="shared" si="38"/>
        <v>0</v>
      </c>
      <c r="H81" s="693">
        <f t="shared" si="38"/>
        <v>0</v>
      </c>
      <c r="I81" s="693">
        <f t="shared" si="38"/>
        <v>0.90000000000000036</v>
      </c>
      <c r="J81" s="693">
        <f t="shared" si="38"/>
        <v>-2.8000000000000007</v>
      </c>
      <c r="K81" s="693">
        <f t="shared" si="38"/>
        <v>2.1999999999999993</v>
      </c>
      <c r="L81" s="693">
        <f t="shared" si="38"/>
        <v>0.89999999999999858</v>
      </c>
      <c r="M81" s="693">
        <f t="shared" si="38"/>
        <v>-3.6000000000000014</v>
      </c>
      <c r="N81" s="693" t="str">
        <f t="shared" si="38"/>
        <v>-</v>
      </c>
      <c r="O81" s="699">
        <f t="shared" si="38"/>
        <v>-2.1000000000000014</v>
      </c>
      <c r="P81" s="699"/>
      <c r="R81" s="747"/>
      <c r="S81" s="747"/>
      <c r="T81" s="747"/>
      <c r="U81" s="747"/>
      <c r="V81" s="747"/>
    </row>
    <row r="82" spans="1:22" x14ac:dyDescent="0.2">
      <c r="A82" s="179" t="s">
        <v>84</v>
      </c>
      <c r="B82" s="425"/>
      <c r="C82" s="427"/>
      <c r="D82" s="427"/>
      <c r="E82" s="427"/>
      <c r="F82" s="427"/>
      <c r="G82" s="427"/>
      <c r="H82" s="427"/>
      <c r="I82" s="427"/>
      <c r="J82" s="428"/>
      <c r="K82" s="429"/>
      <c r="L82" s="430"/>
      <c r="M82" s="430"/>
      <c r="N82" s="430"/>
      <c r="O82" s="430"/>
      <c r="P82" s="430"/>
      <c r="Q82" s="644"/>
    </row>
    <row r="83" spans="1:22" x14ac:dyDescent="0.2">
      <c r="A83" s="116"/>
      <c r="B83" s="194"/>
      <c r="C83" s="195"/>
      <c r="D83" s="195"/>
      <c r="E83" s="195"/>
      <c r="F83" s="195"/>
      <c r="G83" s="195"/>
      <c r="H83" s="195"/>
      <c r="I83" s="195"/>
      <c r="J83" s="196"/>
      <c r="K83" s="197"/>
      <c r="L83" s="198"/>
      <c r="M83" s="198"/>
      <c r="N83" s="198"/>
      <c r="O83" s="198"/>
      <c r="P83" s="644"/>
      <c r="Q83" s="644"/>
    </row>
    <row r="84" spans="1:22" x14ac:dyDescent="0.2">
      <c r="A84" s="58" t="s">
        <v>56</v>
      </c>
      <c r="B84" s="199"/>
      <c r="C84" s="200"/>
      <c r="D84" s="200"/>
      <c r="E84" s="200"/>
      <c r="F84" s="200"/>
      <c r="G84" s="200"/>
      <c r="H84" s="195"/>
      <c r="I84" s="195"/>
      <c r="J84" s="195"/>
      <c r="K84" s="195"/>
      <c r="L84" s="198"/>
      <c r="M84" s="198"/>
      <c r="N84" s="198"/>
      <c r="O84" s="198"/>
      <c r="P84" s="644"/>
      <c r="Q84" s="644"/>
    </row>
    <row r="85" spans="1:22" ht="24" customHeight="1" x14ac:dyDescent="0.2">
      <c r="A85" s="1183" t="s">
        <v>307</v>
      </c>
      <c r="B85" s="1183"/>
      <c r="C85" s="1183"/>
      <c r="D85" s="1183"/>
      <c r="E85" s="1183"/>
      <c r="F85" s="1183"/>
      <c r="G85" s="1183"/>
      <c r="H85" s="1183"/>
      <c r="I85" s="1183"/>
      <c r="J85" s="1183"/>
      <c r="K85" s="1183"/>
      <c r="L85" s="1183"/>
      <c r="M85" s="1183"/>
      <c r="N85" s="1183"/>
      <c r="O85" s="1183"/>
    </row>
    <row r="86" spans="1:22" s="644" customFormat="1" x14ac:dyDescent="0.2">
      <c r="A86" s="351" t="s">
        <v>428</v>
      </c>
      <c r="B86" s="1026"/>
      <c r="C86" s="1026"/>
      <c r="D86" s="1026"/>
      <c r="E86" s="1026"/>
      <c r="F86" s="1026"/>
      <c r="G86" s="1026"/>
      <c r="H86" s="1026"/>
      <c r="I86" s="1026"/>
      <c r="J86" s="1026"/>
      <c r="K86" s="1026"/>
      <c r="L86" s="1026"/>
      <c r="M86" s="1026"/>
      <c r="N86" s="1026"/>
      <c r="O86" s="1026"/>
    </row>
    <row r="87" spans="1:22" ht="25.5" customHeight="1" x14ac:dyDescent="0.2">
      <c r="A87" s="1183" t="s">
        <v>231</v>
      </c>
      <c r="B87" s="1183"/>
      <c r="C87" s="1183"/>
      <c r="D87" s="1183"/>
      <c r="E87" s="1183"/>
      <c r="F87" s="1183"/>
      <c r="G87" s="1183"/>
      <c r="H87" s="1183"/>
      <c r="I87" s="1183"/>
      <c r="J87" s="1183"/>
      <c r="K87" s="1183"/>
      <c r="L87" s="1183"/>
      <c r="M87" s="1183"/>
      <c r="N87" s="1183"/>
      <c r="O87" s="1183"/>
    </row>
    <row r="88" spans="1:22" ht="12.75" customHeight="1" x14ac:dyDescent="0.2">
      <c r="A88" s="1183" t="s">
        <v>429</v>
      </c>
      <c r="B88" s="1183"/>
      <c r="C88" s="1183"/>
      <c r="D88" s="1183"/>
      <c r="E88" s="1183"/>
      <c r="F88" s="1183"/>
      <c r="G88" s="1183"/>
      <c r="H88" s="1183"/>
      <c r="I88" s="1183"/>
      <c r="J88" s="1183"/>
      <c r="K88" s="1183"/>
      <c r="L88" s="1183"/>
      <c r="M88" s="1183"/>
      <c r="N88" s="1183"/>
      <c r="O88" s="1183"/>
    </row>
    <row r="89" spans="1:22" ht="12.75" customHeight="1" x14ac:dyDescent="0.2">
      <c r="A89" s="1183" t="s">
        <v>430</v>
      </c>
      <c r="B89" s="1183"/>
      <c r="C89" s="1183"/>
      <c r="D89" s="1183"/>
      <c r="E89" s="1183"/>
      <c r="F89" s="1183"/>
      <c r="G89" s="1183"/>
      <c r="H89" s="1183"/>
      <c r="I89" s="1183"/>
      <c r="J89" s="1183"/>
      <c r="K89" s="1183"/>
      <c r="L89" s="1183"/>
      <c r="M89" s="1183"/>
      <c r="N89" s="1183"/>
      <c r="O89" s="1183"/>
    </row>
    <row r="90" spans="1:22" ht="42" customHeight="1" x14ac:dyDescent="0.2">
      <c r="A90" s="1247" t="s">
        <v>612</v>
      </c>
      <c r="B90" s="1247"/>
      <c r="C90" s="1247"/>
      <c r="D90" s="1247"/>
      <c r="E90" s="1247"/>
      <c r="F90" s="1247"/>
      <c r="G90" s="1247"/>
      <c r="H90" s="1247"/>
      <c r="I90" s="1247"/>
      <c r="J90" s="1247"/>
      <c r="K90" s="1247"/>
      <c r="L90" s="1247"/>
      <c r="M90" s="1247"/>
      <c r="N90" s="1247"/>
      <c r="O90" s="1247"/>
    </row>
    <row r="92" spans="1:22" ht="15" x14ac:dyDescent="0.25">
      <c r="A92" s="857" t="s">
        <v>601</v>
      </c>
      <c r="B92" s="387"/>
      <c r="C92" s="388"/>
      <c r="D92" s="388"/>
      <c r="E92" s="388"/>
      <c r="F92" s="388"/>
      <c r="G92" s="388"/>
      <c r="H92" s="388"/>
      <c r="I92" s="388"/>
      <c r="J92" s="388"/>
      <c r="K92" s="388"/>
      <c r="L92" s="388"/>
    </row>
    <row r="93" spans="1:22" s="260" customFormat="1" x14ac:dyDescent="0.2">
      <c r="A93" s="650"/>
      <c r="B93" s="387"/>
      <c r="C93" s="388"/>
      <c r="D93" s="388"/>
      <c r="E93" s="388"/>
      <c r="F93" s="388"/>
      <c r="G93" s="388"/>
      <c r="H93" s="388"/>
      <c r="I93" s="388"/>
      <c r="J93" s="388"/>
      <c r="K93" s="388"/>
      <c r="L93" s="388"/>
      <c r="M93" s="839"/>
      <c r="N93" s="839"/>
      <c r="O93" s="839"/>
    </row>
    <row r="94" spans="1:22" s="260" customFormat="1" x14ac:dyDescent="0.2">
      <c r="A94" s="650"/>
      <c r="B94" s="387"/>
      <c r="C94" s="388"/>
      <c r="D94" s="388"/>
      <c r="E94" s="388"/>
      <c r="F94" s="388"/>
      <c r="G94" s="388"/>
      <c r="H94" s="388"/>
      <c r="I94" s="388"/>
      <c r="J94" s="388"/>
      <c r="K94" s="388"/>
      <c r="L94" s="388"/>
      <c r="M94" s="839"/>
      <c r="N94" s="839"/>
      <c r="O94" s="839"/>
    </row>
    <row r="95" spans="1:22" s="260" customFormat="1" x14ac:dyDescent="0.2">
      <c r="A95" s="650"/>
      <c r="B95" s="387"/>
      <c r="C95" s="388"/>
      <c r="D95" s="388"/>
      <c r="E95" s="388"/>
      <c r="F95" s="388"/>
      <c r="G95" s="388"/>
      <c r="H95" s="388"/>
      <c r="I95" s="388"/>
      <c r="J95" s="388"/>
      <c r="K95" s="388"/>
      <c r="L95" s="388"/>
      <c r="M95" s="839"/>
      <c r="N95" s="839"/>
      <c r="O95" s="839"/>
    </row>
    <row r="96" spans="1:22" s="260" customFormat="1" x14ac:dyDescent="0.2">
      <c r="A96" s="650"/>
      <c r="B96" s="387"/>
      <c r="C96" s="388"/>
      <c r="D96" s="388"/>
      <c r="E96" s="388"/>
      <c r="F96" s="388"/>
      <c r="G96" s="388"/>
      <c r="H96" s="388"/>
      <c r="I96" s="388"/>
      <c r="J96" s="388"/>
      <c r="K96" s="388"/>
      <c r="L96" s="388"/>
      <c r="M96" s="839"/>
      <c r="N96" s="839"/>
      <c r="O96" s="839"/>
    </row>
    <row r="97" spans="1:15" s="260" customFormat="1" x14ac:dyDescent="0.2">
      <c r="A97" s="650"/>
      <c r="B97" s="387"/>
      <c r="C97" s="388"/>
      <c r="D97" s="388"/>
      <c r="E97" s="388"/>
      <c r="F97" s="388"/>
      <c r="G97" s="388"/>
      <c r="H97" s="388"/>
      <c r="I97" s="388"/>
      <c r="J97" s="388"/>
      <c r="K97" s="388"/>
      <c r="L97" s="388"/>
      <c r="M97" s="839"/>
      <c r="N97" s="839"/>
      <c r="O97" s="839"/>
    </row>
    <row r="98" spans="1:15" s="260" customFormat="1" x14ac:dyDescent="0.2">
      <c r="A98" s="650"/>
      <c r="B98" s="387"/>
      <c r="C98" s="388"/>
      <c r="D98" s="388"/>
      <c r="E98" s="388"/>
      <c r="F98" s="388"/>
      <c r="G98" s="388"/>
      <c r="H98" s="388"/>
      <c r="I98" s="388"/>
      <c r="J98" s="388"/>
      <c r="K98" s="388"/>
      <c r="L98" s="388"/>
      <c r="M98" s="839"/>
      <c r="N98" s="839"/>
      <c r="O98" s="839"/>
    </row>
    <row r="99" spans="1:15" s="260" customFormat="1" x14ac:dyDescent="0.2">
      <c r="A99" s="650"/>
      <c r="B99" s="387"/>
      <c r="C99" s="388"/>
      <c r="D99" s="388"/>
      <c r="E99" s="388"/>
      <c r="F99" s="388"/>
      <c r="G99" s="388"/>
      <c r="H99" s="388"/>
      <c r="I99" s="388"/>
      <c r="J99" s="388"/>
      <c r="K99" s="388"/>
      <c r="L99" s="388"/>
      <c r="M99" s="839"/>
      <c r="N99" s="839"/>
      <c r="O99" s="839"/>
    </row>
    <row r="100" spans="1:15" s="260" customFormat="1" x14ac:dyDescent="0.2">
      <c r="A100" s="650"/>
      <c r="B100" s="387"/>
      <c r="C100" s="388"/>
      <c r="D100" s="388"/>
      <c r="E100" s="388"/>
      <c r="F100" s="388"/>
      <c r="G100" s="388"/>
      <c r="H100" s="388"/>
      <c r="I100" s="388"/>
      <c r="J100" s="388"/>
      <c r="K100" s="388"/>
      <c r="L100" s="388"/>
      <c r="M100" s="839"/>
      <c r="N100" s="839"/>
      <c r="O100" s="839"/>
    </row>
    <row r="101" spans="1:15" s="260" customFormat="1" x14ac:dyDescent="0.2">
      <c r="A101" s="650"/>
      <c r="B101" s="387"/>
      <c r="C101" s="388"/>
      <c r="D101" s="388"/>
      <c r="E101" s="388"/>
      <c r="F101" s="388"/>
      <c r="G101" s="388"/>
      <c r="H101" s="388"/>
      <c r="I101" s="388"/>
      <c r="J101" s="388"/>
      <c r="K101" s="388"/>
      <c r="L101" s="388"/>
      <c r="M101" s="839"/>
      <c r="N101" s="839"/>
      <c r="O101" s="839"/>
    </row>
    <row r="102" spans="1:15" s="260" customFormat="1" x14ac:dyDescent="0.2">
      <c r="A102" s="650"/>
      <c r="B102" s="387"/>
      <c r="C102" s="388"/>
      <c r="D102" s="388"/>
      <c r="E102" s="388"/>
      <c r="F102" s="388"/>
      <c r="G102" s="388"/>
      <c r="H102" s="388"/>
      <c r="I102" s="388"/>
      <c r="J102" s="388"/>
      <c r="K102" s="388"/>
      <c r="L102" s="388"/>
      <c r="M102" s="839"/>
      <c r="N102" s="839"/>
      <c r="O102" s="839"/>
    </row>
    <row r="103" spans="1:15" s="260" customFormat="1" x14ac:dyDescent="0.2">
      <c r="A103" s="650"/>
      <c r="B103" s="387"/>
      <c r="C103" s="388"/>
      <c r="D103" s="388"/>
      <c r="E103" s="388"/>
      <c r="F103" s="388"/>
      <c r="G103" s="388"/>
      <c r="H103" s="388"/>
      <c r="I103" s="388"/>
      <c r="J103" s="388"/>
      <c r="K103" s="388"/>
      <c r="L103" s="388"/>
      <c r="M103" s="839"/>
      <c r="N103" s="839"/>
      <c r="O103" s="839"/>
    </row>
    <row r="104" spans="1:15" s="260" customFormat="1" x14ac:dyDescent="0.2">
      <c r="A104" s="650"/>
      <c r="B104" s="387"/>
      <c r="C104" s="388"/>
      <c r="D104" s="388"/>
      <c r="E104" s="388"/>
      <c r="F104" s="388"/>
      <c r="G104" s="388"/>
      <c r="H104" s="388"/>
      <c r="I104" s="388"/>
      <c r="J104" s="388"/>
      <c r="K104" s="388"/>
      <c r="L104" s="388"/>
      <c r="M104" s="839"/>
      <c r="N104" s="839"/>
      <c r="O104" s="839"/>
    </row>
    <row r="105" spans="1:15" s="260" customFormat="1" x14ac:dyDescent="0.2">
      <c r="A105" s="650"/>
      <c r="B105" s="387"/>
      <c r="C105" s="388"/>
      <c r="D105" s="388"/>
      <c r="E105" s="388"/>
      <c r="F105" s="388"/>
      <c r="G105" s="388"/>
      <c r="H105" s="388"/>
      <c r="I105" s="388"/>
      <c r="J105" s="388"/>
      <c r="K105" s="388"/>
      <c r="L105" s="388"/>
      <c r="M105" s="839"/>
      <c r="N105" s="839"/>
      <c r="O105" s="839"/>
    </row>
    <row r="106" spans="1:15" s="260" customFormat="1" x14ac:dyDescent="0.2">
      <c r="A106" s="650"/>
      <c r="B106" s="387"/>
      <c r="C106" s="388"/>
      <c r="D106" s="388"/>
      <c r="E106" s="388"/>
      <c r="F106" s="388"/>
      <c r="G106" s="388"/>
      <c r="H106" s="388"/>
      <c r="I106" s="388"/>
      <c r="J106" s="388"/>
      <c r="K106" s="388"/>
      <c r="L106" s="388"/>
      <c r="M106" s="839"/>
      <c r="N106" s="839"/>
      <c r="O106" s="839"/>
    </row>
    <row r="107" spans="1:15" s="260" customFormat="1" x14ac:dyDescent="0.2">
      <c r="A107" s="650"/>
      <c r="B107" s="387"/>
      <c r="C107" s="388"/>
      <c r="D107" s="388"/>
      <c r="E107" s="388"/>
      <c r="F107" s="388"/>
      <c r="G107" s="388"/>
      <c r="H107" s="388"/>
      <c r="I107" s="388"/>
      <c r="J107" s="388"/>
      <c r="K107" s="388"/>
      <c r="L107" s="388"/>
      <c r="M107" s="839"/>
      <c r="N107" s="839"/>
      <c r="O107" s="839"/>
    </row>
    <row r="108" spans="1:15" s="260" customFormat="1" x14ac:dyDescent="0.2">
      <c r="A108" s="650"/>
      <c r="B108" s="387"/>
      <c r="C108" s="388"/>
      <c r="D108" s="388"/>
      <c r="E108" s="388"/>
      <c r="F108" s="388"/>
      <c r="G108" s="388"/>
      <c r="H108" s="388"/>
      <c r="I108" s="388"/>
      <c r="J108" s="388"/>
      <c r="K108" s="388"/>
      <c r="L108" s="388"/>
      <c r="M108" s="839"/>
      <c r="N108" s="839"/>
      <c r="O108" s="839"/>
    </row>
    <row r="109" spans="1:15" s="260" customFormat="1" x14ac:dyDescent="0.2">
      <c r="A109" s="650"/>
      <c r="B109" s="387"/>
      <c r="C109" s="388"/>
      <c r="D109" s="388"/>
      <c r="E109" s="388"/>
      <c r="F109" s="388"/>
      <c r="G109" s="388"/>
      <c r="H109" s="388"/>
      <c r="I109" s="388"/>
      <c r="J109" s="388"/>
      <c r="K109" s="388"/>
      <c r="L109" s="388"/>
      <c r="M109" s="839"/>
      <c r="N109" s="839"/>
      <c r="O109" s="839"/>
    </row>
    <row r="110" spans="1:15" s="260" customFormat="1" x14ac:dyDescent="0.2">
      <c r="A110" s="650"/>
      <c r="B110" s="387"/>
      <c r="C110" s="388"/>
      <c r="D110" s="388"/>
      <c r="E110" s="388"/>
      <c r="F110" s="388"/>
      <c r="G110" s="388"/>
      <c r="H110" s="388"/>
      <c r="I110" s="388"/>
      <c r="J110" s="388"/>
      <c r="K110" s="388"/>
      <c r="L110" s="388"/>
      <c r="M110" s="839"/>
      <c r="N110" s="839"/>
      <c r="O110" s="839"/>
    </row>
    <row r="111" spans="1:15" s="260" customFormat="1" x14ac:dyDescent="0.2">
      <c r="A111" s="650"/>
      <c r="B111" s="387"/>
      <c r="C111" s="388"/>
      <c r="D111" s="388"/>
      <c r="E111" s="388"/>
      <c r="F111" s="388"/>
      <c r="G111" s="388"/>
      <c r="H111" s="388"/>
      <c r="I111" s="388"/>
      <c r="J111" s="388"/>
      <c r="K111" s="388"/>
      <c r="L111" s="388"/>
      <c r="M111" s="839"/>
      <c r="N111" s="839"/>
      <c r="O111" s="839"/>
    </row>
    <row r="112" spans="1:15" s="260" customFormat="1" x14ac:dyDescent="0.2">
      <c r="A112" s="650"/>
      <c r="B112" s="387"/>
      <c r="C112" s="388"/>
      <c r="D112" s="388"/>
      <c r="E112" s="388"/>
      <c r="F112" s="388"/>
      <c r="G112" s="388"/>
      <c r="H112" s="388"/>
      <c r="I112" s="388"/>
      <c r="J112" s="388"/>
      <c r="K112" s="388"/>
      <c r="L112" s="388"/>
      <c r="M112" s="839"/>
      <c r="N112" s="839"/>
      <c r="O112" s="839"/>
    </row>
    <row r="113" spans="1:15" s="260" customFormat="1" x14ac:dyDescent="0.2">
      <c r="A113" s="650"/>
      <c r="B113" s="387"/>
      <c r="C113" s="388"/>
      <c r="D113" s="388"/>
      <c r="E113" s="388"/>
      <c r="F113" s="388"/>
      <c r="G113" s="388"/>
      <c r="H113" s="388"/>
      <c r="I113" s="388"/>
      <c r="J113" s="388"/>
      <c r="K113" s="388"/>
      <c r="L113" s="388"/>
      <c r="M113" s="839"/>
      <c r="N113" s="839"/>
      <c r="O113" s="839"/>
    </row>
    <row r="114" spans="1:15" s="260" customFormat="1" x14ac:dyDescent="0.2">
      <c r="A114" s="650"/>
      <c r="B114" s="387"/>
      <c r="C114" s="388"/>
      <c r="D114" s="388"/>
      <c r="E114" s="388"/>
      <c r="F114" s="388"/>
      <c r="G114" s="388"/>
      <c r="H114" s="388"/>
      <c r="I114" s="388"/>
      <c r="J114" s="388"/>
      <c r="K114" s="388"/>
      <c r="L114" s="388"/>
      <c r="M114" s="839"/>
      <c r="N114" s="839"/>
      <c r="O114" s="839"/>
    </row>
    <row r="115" spans="1:15" s="260" customFormat="1" x14ac:dyDescent="0.2">
      <c r="A115" s="650"/>
      <c r="B115" s="387"/>
      <c r="C115" s="388"/>
      <c r="D115" s="388"/>
      <c r="E115" s="388"/>
      <c r="F115" s="388"/>
      <c r="G115" s="388"/>
      <c r="H115" s="388"/>
      <c r="I115" s="388"/>
      <c r="J115" s="388"/>
      <c r="K115" s="388"/>
      <c r="L115" s="388"/>
      <c r="M115" s="839"/>
      <c r="N115" s="839"/>
      <c r="O115" s="839"/>
    </row>
    <row r="116" spans="1:15" s="260" customFormat="1" x14ac:dyDescent="0.2">
      <c r="A116" s="650"/>
      <c r="B116" s="387"/>
      <c r="C116" s="388"/>
      <c r="D116" s="388"/>
      <c r="E116" s="388"/>
      <c r="F116" s="388"/>
      <c r="G116" s="388"/>
      <c r="H116" s="388"/>
      <c r="I116" s="388"/>
      <c r="J116" s="388"/>
      <c r="K116" s="388"/>
      <c r="L116" s="388"/>
      <c r="M116" s="839"/>
      <c r="N116" s="839"/>
      <c r="O116" s="839"/>
    </row>
    <row r="117" spans="1:15" s="260" customFormat="1" x14ac:dyDescent="0.2">
      <c r="A117" s="650"/>
      <c r="B117" s="387"/>
      <c r="C117" s="388"/>
      <c r="D117" s="388"/>
      <c r="E117" s="388"/>
      <c r="F117" s="388"/>
      <c r="G117" s="388"/>
      <c r="H117" s="388"/>
      <c r="I117" s="388"/>
      <c r="J117" s="388"/>
      <c r="K117" s="388"/>
      <c r="L117" s="388"/>
      <c r="M117" s="839"/>
      <c r="N117" s="839"/>
      <c r="O117" s="839"/>
    </row>
    <row r="118" spans="1:15" s="260" customFormat="1" x14ac:dyDescent="0.2">
      <c r="A118" s="650"/>
      <c r="B118" s="387"/>
      <c r="C118" s="388"/>
      <c r="D118" s="388"/>
      <c r="E118" s="388"/>
      <c r="F118" s="388"/>
      <c r="G118" s="388"/>
      <c r="H118" s="388"/>
      <c r="I118" s="388"/>
      <c r="J118" s="388"/>
      <c r="K118" s="388"/>
      <c r="L118" s="388"/>
      <c r="M118" s="839"/>
      <c r="N118" s="839"/>
      <c r="O118" s="839"/>
    </row>
    <row r="119" spans="1:15" s="260" customFormat="1" x14ac:dyDescent="0.2">
      <c r="A119" s="650"/>
      <c r="B119" s="387"/>
      <c r="C119" s="388"/>
      <c r="D119" s="388"/>
      <c r="E119" s="388"/>
      <c r="F119" s="388"/>
      <c r="G119" s="388"/>
      <c r="H119" s="388"/>
      <c r="I119" s="388"/>
      <c r="J119" s="388"/>
      <c r="K119" s="388"/>
      <c r="L119" s="388"/>
      <c r="M119" s="839"/>
      <c r="N119" s="839"/>
      <c r="O119" s="839"/>
    </row>
    <row r="120" spans="1:15" s="260" customFormat="1" x14ac:dyDescent="0.2">
      <c r="A120" s="650"/>
      <c r="B120" s="387"/>
      <c r="C120" s="388"/>
      <c r="D120" s="388"/>
      <c r="E120" s="388"/>
      <c r="F120" s="388"/>
      <c r="G120" s="388"/>
      <c r="H120" s="388"/>
      <c r="I120" s="388"/>
      <c r="J120" s="388"/>
      <c r="K120" s="388"/>
      <c r="L120" s="388"/>
      <c r="M120" s="839"/>
      <c r="N120" s="839"/>
      <c r="O120" s="839"/>
    </row>
    <row r="121" spans="1:15" s="260" customFormat="1" x14ac:dyDescent="0.2">
      <c r="A121" s="650"/>
      <c r="B121" s="387"/>
      <c r="C121" s="388"/>
      <c r="D121" s="388"/>
      <c r="E121" s="388"/>
      <c r="F121" s="388"/>
      <c r="G121" s="388"/>
      <c r="H121" s="388"/>
      <c r="I121" s="388"/>
      <c r="J121" s="388"/>
      <c r="K121" s="388"/>
      <c r="L121" s="388"/>
      <c r="M121" s="839"/>
      <c r="N121" s="839"/>
      <c r="O121" s="839"/>
    </row>
    <row r="122" spans="1:15" s="260" customFormat="1" x14ac:dyDescent="0.2">
      <c r="A122" s="650"/>
      <c r="B122" s="387"/>
      <c r="C122" s="388"/>
      <c r="D122" s="388"/>
      <c r="E122" s="388"/>
      <c r="F122" s="388"/>
      <c r="G122" s="388"/>
      <c r="H122" s="388"/>
      <c r="I122" s="388"/>
      <c r="J122" s="388"/>
      <c r="K122" s="388"/>
      <c r="L122" s="388"/>
      <c r="M122" s="839"/>
      <c r="N122" s="839"/>
      <c r="O122" s="839"/>
    </row>
    <row r="123" spans="1:15" s="260" customFormat="1" x14ac:dyDescent="0.2">
      <c r="A123" s="650"/>
      <c r="B123" s="387"/>
      <c r="C123" s="388"/>
      <c r="D123" s="388"/>
      <c r="E123" s="388"/>
      <c r="F123" s="388"/>
      <c r="G123" s="388"/>
      <c r="H123" s="388"/>
      <c r="I123" s="388"/>
      <c r="J123" s="388"/>
      <c r="K123" s="388"/>
      <c r="L123" s="388"/>
      <c r="M123" s="839"/>
      <c r="N123" s="839"/>
      <c r="O123" s="839"/>
    </row>
    <row r="124" spans="1:15" s="260" customFormat="1" x14ac:dyDescent="0.2">
      <c r="A124" s="650"/>
      <c r="B124" s="387"/>
      <c r="C124" s="388"/>
      <c r="D124" s="388"/>
      <c r="E124" s="388"/>
      <c r="F124" s="388"/>
      <c r="G124" s="388"/>
      <c r="H124" s="388"/>
      <c r="I124" s="388"/>
      <c r="J124" s="388"/>
      <c r="K124" s="388"/>
      <c r="L124" s="388"/>
      <c r="M124" s="839"/>
      <c r="N124" s="839"/>
      <c r="O124" s="839"/>
    </row>
    <row r="125" spans="1:15" s="260" customFormat="1" x14ac:dyDescent="0.2">
      <c r="A125" s="650"/>
      <c r="B125" s="387"/>
      <c r="C125" s="388"/>
      <c r="D125" s="388"/>
      <c r="E125" s="388"/>
      <c r="F125" s="388"/>
      <c r="G125" s="388"/>
      <c r="H125" s="388"/>
      <c r="I125" s="388"/>
      <c r="J125" s="388"/>
      <c r="K125" s="388"/>
      <c r="L125" s="388"/>
      <c r="M125" s="839"/>
      <c r="N125" s="839"/>
      <c r="O125" s="839"/>
    </row>
    <row r="126" spans="1:15" s="260" customFormat="1" x14ac:dyDescent="0.2">
      <c r="A126" s="650"/>
      <c r="B126" s="387"/>
      <c r="C126" s="388"/>
      <c r="D126" s="388"/>
      <c r="E126" s="388"/>
      <c r="F126" s="388"/>
      <c r="G126" s="388"/>
      <c r="H126" s="388"/>
      <c r="I126" s="388"/>
      <c r="J126" s="388"/>
      <c r="K126" s="388"/>
      <c r="L126" s="388"/>
      <c r="M126" s="839"/>
      <c r="N126" s="839"/>
      <c r="O126" s="839"/>
    </row>
    <row r="127" spans="1:15" s="260" customFormat="1" x14ac:dyDescent="0.2">
      <c r="A127" s="650"/>
      <c r="B127" s="387"/>
      <c r="C127" s="388"/>
      <c r="D127" s="388"/>
      <c r="E127" s="388"/>
      <c r="F127" s="388"/>
      <c r="G127" s="388"/>
      <c r="H127" s="388"/>
      <c r="I127" s="388"/>
      <c r="J127" s="388"/>
      <c r="K127" s="388"/>
      <c r="L127" s="388"/>
      <c r="M127" s="839"/>
      <c r="N127" s="839"/>
      <c r="O127" s="839"/>
    </row>
    <row r="128" spans="1:15" s="260" customFormat="1" x14ac:dyDescent="0.2">
      <c r="A128" s="650"/>
      <c r="B128" s="387"/>
      <c r="C128" s="388"/>
      <c r="D128" s="388"/>
      <c r="E128" s="388"/>
      <c r="F128" s="388"/>
      <c r="G128" s="388"/>
      <c r="H128" s="388"/>
      <c r="I128" s="388"/>
      <c r="J128" s="388"/>
      <c r="K128" s="388"/>
      <c r="L128" s="388"/>
      <c r="M128" s="839"/>
      <c r="N128" s="839"/>
      <c r="O128" s="839"/>
    </row>
    <row r="129" spans="1:15" s="260" customFormat="1" x14ac:dyDescent="0.2">
      <c r="A129" s="650"/>
      <c r="B129" s="387"/>
      <c r="C129" s="388"/>
      <c r="D129" s="388"/>
      <c r="E129" s="388"/>
      <c r="F129" s="388"/>
      <c r="G129" s="388"/>
      <c r="H129" s="388"/>
      <c r="I129" s="388"/>
      <c r="J129" s="388"/>
      <c r="K129" s="388"/>
      <c r="L129" s="388"/>
      <c r="M129" s="839"/>
      <c r="N129" s="839"/>
      <c r="O129" s="839"/>
    </row>
    <row r="130" spans="1:15" s="260" customFormat="1" x14ac:dyDescent="0.2">
      <c r="A130" s="650"/>
      <c r="B130" s="387"/>
      <c r="C130" s="388"/>
      <c r="D130" s="388"/>
      <c r="E130" s="388"/>
      <c r="F130" s="388"/>
      <c r="G130" s="388"/>
      <c r="H130" s="388"/>
      <c r="I130" s="388"/>
      <c r="J130" s="388"/>
      <c r="K130" s="388"/>
      <c r="L130" s="388"/>
      <c r="M130" s="839"/>
      <c r="N130" s="839"/>
      <c r="O130" s="839"/>
    </row>
    <row r="131" spans="1:15" s="260" customFormat="1" x14ac:dyDescent="0.2">
      <c r="A131" s="650"/>
      <c r="B131" s="387"/>
      <c r="C131" s="388"/>
      <c r="D131" s="388"/>
      <c r="E131" s="388"/>
      <c r="F131" s="388"/>
      <c r="G131" s="388"/>
      <c r="H131" s="388"/>
      <c r="I131" s="388"/>
      <c r="J131" s="388"/>
      <c r="K131" s="388"/>
      <c r="L131" s="388"/>
      <c r="M131" s="839"/>
      <c r="N131" s="839"/>
      <c r="O131" s="839"/>
    </row>
    <row r="132" spans="1:15" s="260" customFormat="1" x14ac:dyDescent="0.2">
      <c r="B132" s="271"/>
      <c r="C132" s="839"/>
      <c r="D132" s="839"/>
      <c r="E132" s="839"/>
      <c r="F132" s="839"/>
      <c r="G132" s="839"/>
      <c r="H132" s="839"/>
      <c r="I132" s="839"/>
      <c r="J132" s="839"/>
      <c r="K132" s="839"/>
      <c r="L132" s="839"/>
      <c r="M132" s="839"/>
      <c r="N132" s="839"/>
      <c r="O132" s="839"/>
    </row>
    <row r="133" spans="1:15" s="260" customFormat="1" x14ac:dyDescent="0.2">
      <c r="B133" s="271"/>
      <c r="C133" s="839"/>
      <c r="D133" s="839"/>
      <c r="E133" s="839"/>
      <c r="F133" s="839"/>
      <c r="G133" s="839"/>
      <c r="H133" s="839"/>
      <c r="I133" s="839"/>
      <c r="J133" s="839"/>
      <c r="K133" s="839"/>
      <c r="L133" s="839"/>
      <c r="M133" s="839"/>
      <c r="N133" s="839"/>
      <c r="O133" s="839"/>
    </row>
    <row r="134" spans="1:15" s="260" customFormat="1" x14ac:dyDescent="0.2">
      <c r="B134" s="271"/>
      <c r="C134" s="839"/>
      <c r="D134" s="839"/>
      <c r="E134" s="839"/>
      <c r="F134" s="839"/>
      <c r="G134" s="839"/>
      <c r="H134" s="839"/>
      <c r="I134" s="839"/>
      <c r="J134" s="839"/>
      <c r="K134" s="839"/>
      <c r="L134" s="839"/>
      <c r="M134" s="839"/>
      <c r="N134" s="839"/>
      <c r="O134" s="839"/>
    </row>
    <row r="135" spans="1:15" s="260" customFormat="1" x14ac:dyDescent="0.2">
      <c r="B135" s="271"/>
      <c r="C135" s="839"/>
      <c r="D135" s="839"/>
      <c r="E135" s="839"/>
      <c r="F135" s="839"/>
      <c r="G135" s="839"/>
      <c r="H135" s="839"/>
      <c r="I135" s="839"/>
      <c r="J135" s="839"/>
      <c r="K135" s="839"/>
      <c r="L135" s="839"/>
      <c r="M135" s="839"/>
      <c r="N135" s="839"/>
      <c r="O135" s="839"/>
    </row>
    <row r="136" spans="1:15" s="260" customFormat="1" x14ac:dyDescent="0.2">
      <c r="B136" s="271"/>
      <c r="C136" s="839"/>
      <c r="D136" s="839"/>
      <c r="E136" s="839"/>
      <c r="F136" s="839"/>
      <c r="G136" s="839"/>
      <c r="H136" s="839"/>
      <c r="I136" s="839"/>
      <c r="J136" s="839"/>
      <c r="K136" s="839"/>
      <c r="L136" s="839"/>
      <c r="M136" s="839"/>
      <c r="N136" s="839"/>
      <c r="O136" s="839"/>
    </row>
    <row r="137" spans="1:15" s="260" customFormat="1" x14ac:dyDescent="0.2">
      <c r="B137" s="271"/>
      <c r="C137" s="839"/>
      <c r="D137" s="839"/>
      <c r="E137" s="839"/>
      <c r="F137" s="839"/>
      <c r="G137" s="839"/>
      <c r="H137" s="839"/>
      <c r="I137" s="839"/>
      <c r="J137" s="839"/>
      <c r="K137" s="839"/>
      <c r="L137" s="839"/>
      <c r="M137" s="839"/>
      <c r="N137" s="839"/>
      <c r="O137" s="839"/>
    </row>
    <row r="138" spans="1:15" s="260" customFormat="1" x14ac:dyDescent="0.2">
      <c r="B138" s="271"/>
      <c r="C138" s="839"/>
      <c r="D138" s="839"/>
      <c r="E138" s="839"/>
      <c r="F138" s="839"/>
      <c r="G138" s="839"/>
      <c r="H138" s="839"/>
      <c r="I138" s="839"/>
      <c r="J138" s="839"/>
      <c r="K138" s="839"/>
      <c r="L138" s="839"/>
      <c r="M138" s="839"/>
      <c r="N138" s="839"/>
      <c r="O138" s="839"/>
    </row>
    <row r="139" spans="1:15" s="260" customFormat="1" x14ac:dyDescent="0.2">
      <c r="B139" s="271"/>
      <c r="C139" s="839"/>
      <c r="D139" s="839"/>
      <c r="E139" s="839"/>
      <c r="F139" s="839"/>
      <c r="G139" s="839"/>
      <c r="H139" s="839"/>
      <c r="I139" s="839"/>
      <c r="J139" s="839"/>
      <c r="K139" s="839"/>
      <c r="L139" s="839"/>
      <c r="M139" s="839"/>
      <c r="N139" s="839"/>
      <c r="O139" s="839"/>
    </row>
    <row r="140" spans="1:15" s="260" customFormat="1" x14ac:dyDescent="0.2">
      <c r="B140" s="271"/>
      <c r="C140" s="839"/>
      <c r="D140" s="839"/>
      <c r="E140" s="839"/>
      <c r="F140" s="839"/>
      <c r="G140" s="839"/>
      <c r="H140" s="839"/>
      <c r="I140" s="839"/>
      <c r="J140" s="839"/>
      <c r="K140" s="839"/>
      <c r="L140" s="839"/>
      <c r="M140" s="839"/>
      <c r="N140" s="839"/>
      <c r="O140" s="839"/>
    </row>
    <row r="141" spans="1:15" s="260" customFormat="1" x14ac:dyDescent="0.2">
      <c r="B141" s="271"/>
      <c r="C141" s="839"/>
      <c r="D141" s="839"/>
      <c r="E141" s="839"/>
      <c r="F141" s="839"/>
      <c r="G141" s="839"/>
      <c r="H141" s="839"/>
      <c r="I141" s="839"/>
      <c r="J141" s="839"/>
      <c r="K141" s="839"/>
      <c r="L141" s="839"/>
      <c r="M141" s="839"/>
      <c r="N141" s="839"/>
      <c r="O141" s="839"/>
    </row>
    <row r="142" spans="1:15" s="260" customFormat="1" x14ac:dyDescent="0.2">
      <c r="B142" s="271"/>
      <c r="C142" s="839"/>
      <c r="D142" s="839"/>
      <c r="E142" s="839"/>
      <c r="F142" s="839"/>
      <c r="G142" s="839"/>
      <c r="H142" s="839"/>
      <c r="I142" s="839"/>
      <c r="J142" s="839"/>
      <c r="K142" s="839"/>
      <c r="L142" s="839"/>
      <c r="M142" s="839"/>
      <c r="N142" s="839"/>
      <c r="O142" s="839"/>
    </row>
    <row r="143" spans="1:15" s="260" customFormat="1" x14ac:dyDescent="0.2">
      <c r="B143" s="271"/>
      <c r="C143" s="839"/>
      <c r="D143" s="839"/>
      <c r="E143" s="839"/>
      <c r="F143" s="839"/>
      <c r="G143" s="839"/>
      <c r="H143" s="839"/>
      <c r="I143" s="839"/>
      <c r="J143" s="839"/>
      <c r="K143" s="839"/>
      <c r="L143" s="839"/>
      <c r="M143" s="839"/>
      <c r="N143" s="839"/>
      <c r="O143" s="839"/>
    </row>
    <row r="144" spans="1:15" s="260" customFormat="1" x14ac:dyDescent="0.2">
      <c r="B144" s="271"/>
      <c r="C144" s="839"/>
      <c r="D144" s="839"/>
      <c r="E144" s="839"/>
      <c r="F144" s="839"/>
      <c r="G144" s="839"/>
      <c r="H144" s="839"/>
      <c r="I144" s="839"/>
      <c r="J144" s="839"/>
      <c r="K144" s="839"/>
      <c r="L144" s="839"/>
      <c r="M144" s="839"/>
      <c r="N144" s="839"/>
      <c r="O144" s="839"/>
    </row>
    <row r="145" spans="2:15" s="260" customFormat="1" x14ac:dyDescent="0.2">
      <c r="B145" s="271"/>
      <c r="C145" s="839"/>
      <c r="D145" s="839"/>
      <c r="E145" s="839"/>
      <c r="F145" s="839"/>
      <c r="G145" s="839"/>
      <c r="H145" s="839"/>
      <c r="I145" s="839"/>
      <c r="J145" s="839"/>
      <c r="K145" s="839"/>
      <c r="L145" s="839"/>
      <c r="M145" s="839"/>
      <c r="N145" s="839"/>
      <c r="O145" s="839"/>
    </row>
    <row r="146" spans="2:15" s="260" customFormat="1" x14ac:dyDescent="0.2">
      <c r="B146" s="271"/>
      <c r="C146" s="839"/>
      <c r="D146" s="839"/>
      <c r="E146" s="839"/>
      <c r="F146" s="839"/>
      <c r="G146" s="839"/>
      <c r="H146" s="839"/>
      <c r="I146" s="839"/>
      <c r="J146" s="839"/>
      <c r="K146" s="839"/>
      <c r="L146" s="839"/>
      <c r="M146" s="839"/>
      <c r="N146" s="839"/>
      <c r="O146" s="839"/>
    </row>
    <row r="147" spans="2:15" s="260" customFormat="1" x14ac:dyDescent="0.2">
      <c r="B147" s="271"/>
      <c r="C147" s="839"/>
      <c r="D147" s="839"/>
      <c r="E147" s="839"/>
      <c r="F147" s="839"/>
      <c r="G147" s="839"/>
      <c r="H147" s="839"/>
      <c r="I147" s="839"/>
      <c r="J147" s="839"/>
      <c r="K147" s="839"/>
      <c r="L147" s="839"/>
      <c r="M147" s="839"/>
      <c r="N147" s="839"/>
      <c r="O147" s="839"/>
    </row>
    <row r="148" spans="2:15" s="260" customFormat="1" x14ac:dyDescent="0.2">
      <c r="B148" s="271"/>
      <c r="C148" s="839"/>
      <c r="D148" s="839"/>
      <c r="E148" s="839"/>
      <c r="F148" s="839"/>
      <c r="G148" s="839"/>
      <c r="H148" s="839"/>
      <c r="I148" s="839"/>
      <c r="J148" s="839"/>
      <c r="K148" s="839"/>
      <c r="L148" s="839"/>
      <c r="M148" s="839"/>
      <c r="N148" s="839"/>
      <c r="O148" s="839"/>
    </row>
    <row r="149" spans="2:15" s="260" customFormat="1" x14ac:dyDescent="0.2">
      <c r="B149" s="271"/>
      <c r="C149" s="839"/>
      <c r="D149" s="839"/>
      <c r="E149" s="839"/>
      <c r="F149" s="839"/>
      <c r="G149" s="839"/>
      <c r="H149" s="839"/>
      <c r="I149" s="839"/>
      <c r="J149" s="839"/>
      <c r="K149" s="839"/>
      <c r="L149" s="839"/>
      <c r="M149" s="839"/>
      <c r="N149" s="839"/>
      <c r="O149" s="839"/>
    </row>
    <row r="150" spans="2:15" s="260" customFormat="1" x14ac:dyDescent="0.2">
      <c r="B150" s="271"/>
      <c r="C150" s="839"/>
      <c r="D150" s="839"/>
      <c r="E150" s="839"/>
      <c r="F150" s="839"/>
      <c r="G150" s="839"/>
      <c r="H150" s="839"/>
      <c r="I150" s="839"/>
      <c r="J150" s="839"/>
      <c r="K150" s="839"/>
      <c r="L150" s="839"/>
      <c r="M150" s="839"/>
      <c r="N150" s="839"/>
      <c r="O150" s="839"/>
    </row>
    <row r="151" spans="2:15" s="260" customFormat="1" x14ac:dyDescent="0.2">
      <c r="B151" s="271"/>
      <c r="C151" s="839"/>
      <c r="D151" s="839"/>
      <c r="E151" s="839"/>
      <c r="F151" s="839"/>
      <c r="G151" s="839"/>
      <c r="H151" s="839"/>
      <c r="I151" s="839"/>
      <c r="J151" s="839"/>
      <c r="K151" s="839"/>
      <c r="L151" s="839"/>
      <c r="M151" s="839"/>
      <c r="N151" s="839"/>
      <c r="O151" s="839"/>
    </row>
    <row r="152" spans="2:15" s="260" customFormat="1" x14ac:dyDescent="0.2">
      <c r="B152" s="271"/>
      <c r="C152" s="839"/>
      <c r="D152" s="839"/>
      <c r="E152" s="839"/>
      <c r="F152" s="839"/>
      <c r="G152" s="839"/>
      <c r="H152" s="839"/>
      <c r="I152" s="839"/>
      <c r="J152" s="839"/>
      <c r="K152" s="839"/>
      <c r="L152" s="839"/>
      <c r="M152" s="839"/>
      <c r="N152" s="839"/>
      <c r="O152" s="839"/>
    </row>
    <row r="153" spans="2:15" s="260" customFormat="1" x14ac:dyDescent="0.2">
      <c r="B153" s="271"/>
      <c r="C153" s="839"/>
      <c r="D153" s="839"/>
      <c r="E153" s="839"/>
      <c r="F153" s="839"/>
      <c r="G153" s="839"/>
      <c r="H153" s="839"/>
      <c r="I153" s="839"/>
      <c r="J153" s="839"/>
      <c r="K153" s="839"/>
      <c r="L153" s="839"/>
      <c r="M153" s="839"/>
      <c r="N153" s="839"/>
      <c r="O153" s="839"/>
    </row>
    <row r="154" spans="2:15" s="260" customFormat="1" x14ac:dyDescent="0.2">
      <c r="B154" s="271"/>
      <c r="C154" s="839"/>
      <c r="D154" s="839"/>
      <c r="E154" s="839"/>
      <c r="F154" s="839"/>
      <c r="G154" s="839"/>
      <c r="H154" s="839"/>
      <c r="I154" s="839"/>
      <c r="J154" s="839"/>
      <c r="K154" s="839"/>
      <c r="L154" s="839"/>
      <c r="M154" s="839"/>
      <c r="N154" s="839"/>
      <c r="O154" s="839"/>
    </row>
    <row r="155" spans="2:15" s="260" customFormat="1" x14ac:dyDescent="0.2">
      <c r="B155" s="271"/>
      <c r="C155" s="839"/>
      <c r="D155" s="839"/>
      <c r="E155" s="839"/>
      <c r="F155" s="839"/>
      <c r="G155" s="839"/>
      <c r="H155" s="839"/>
      <c r="I155" s="839"/>
      <c r="J155" s="839"/>
      <c r="K155" s="839"/>
      <c r="L155" s="839"/>
      <c r="M155" s="839"/>
      <c r="N155" s="839"/>
      <c r="O155" s="839"/>
    </row>
    <row r="156" spans="2:15" s="260" customFormat="1" x14ac:dyDescent="0.2">
      <c r="B156" s="271"/>
      <c r="C156" s="839"/>
      <c r="D156" s="839"/>
      <c r="E156" s="839"/>
      <c r="F156" s="839"/>
      <c r="G156" s="839"/>
      <c r="H156" s="839"/>
      <c r="I156" s="839"/>
      <c r="J156" s="839"/>
      <c r="K156" s="839"/>
      <c r="L156" s="839"/>
      <c r="M156" s="839"/>
      <c r="N156" s="839"/>
      <c r="O156" s="839"/>
    </row>
    <row r="157" spans="2:15" s="260" customFormat="1" x14ac:dyDescent="0.2">
      <c r="B157" s="271"/>
      <c r="C157" s="839"/>
      <c r="D157" s="839"/>
      <c r="E157" s="839"/>
      <c r="F157" s="839"/>
      <c r="G157" s="839"/>
      <c r="H157" s="839"/>
      <c r="I157" s="839"/>
      <c r="J157" s="839"/>
      <c r="K157" s="839"/>
      <c r="L157" s="839"/>
      <c r="M157" s="839"/>
      <c r="N157" s="839"/>
      <c r="O157" s="839"/>
    </row>
    <row r="158" spans="2:15" s="260" customFormat="1" x14ac:dyDescent="0.2">
      <c r="B158" s="271"/>
      <c r="C158" s="839"/>
      <c r="D158" s="839"/>
      <c r="E158" s="839"/>
      <c r="F158" s="839"/>
      <c r="G158" s="839"/>
      <c r="H158" s="839"/>
      <c r="I158" s="839"/>
      <c r="J158" s="839"/>
      <c r="K158" s="839"/>
      <c r="L158" s="839"/>
      <c r="M158" s="839"/>
      <c r="N158" s="839"/>
      <c r="O158" s="839"/>
    </row>
    <row r="159" spans="2:15" s="260" customFormat="1" x14ac:dyDescent="0.2">
      <c r="B159" s="271"/>
      <c r="C159" s="839"/>
      <c r="D159" s="839"/>
      <c r="E159" s="839"/>
      <c r="F159" s="839"/>
      <c r="G159" s="839"/>
      <c r="H159" s="839"/>
      <c r="I159" s="839"/>
      <c r="J159" s="839"/>
      <c r="K159" s="839"/>
      <c r="L159" s="839"/>
      <c r="M159" s="839"/>
      <c r="N159" s="839"/>
      <c r="O159" s="839"/>
    </row>
  </sheetData>
  <mergeCells count="11">
    <mergeCell ref="A5:A16"/>
    <mergeCell ref="A18:A29"/>
    <mergeCell ref="A31:A42"/>
    <mergeCell ref="A44:A55"/>
    <mergeCell ref="A57:A68"/>
    <mergeCell ref="A70:A81"/>
    <mergeCell ref="A90:O90"/>
    <mergeCell ref="A87:O87"/>
    <mergeCell ref="A88:O88"/>
    <mergeCell ref="A89:O89"/>
    <mergeCell ref="A85:O85"/>
  </mergeCells>
  <hyperlinks>
    <hyperlink ref="A1" location="Contents!A1" tooltip="Contents Page" display="Return to Contents Page"/>
    <hyperlink ref="Q2" location="'5.4'!A92" display="(Go to Map)"/>
  </hyperlinks>
  <pageMargins left="0.39370078740157483" right="0.27559055118110237" top="0.31496062992125984" bottom="0.31496062992125984" header="0.31496062992125984" footer="0.31496062992125984"/>
  <pageSetup paperSize="9" scale="61"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V140"/>
  <sheetViews>
    <sheetView showGridLines="0" zoomScale="70" zoomScaleNormal="70" workbookViewId="0">
      <pane xSplit="2" ySplit="5" topLeftCell="C6" activePane="bottomRight" state="frozen"/>
      <selection pane="topRight"/>
      <selection pane="bottomLeft"/>
      <selection pane="bottomRight" activeCell="A2" sqref="A2"/>
    </sheetView>
  </sheetViews>
  <sheetFormatPr defaultColWidth="9.28515625" defaultRowHeight="12.75" x14ac:dyDescent="0.2"/>
  <cols>
    <col min="1" max="1" width="6.7109375" style="182" customWidth="1"/>
    <col min="2" max="2" width="41.7109375" style="183" customWidth="1"/>
    <col min="3" max="3" width="10.28515625" style="235" customWidth="1"/>
    <col min="4" max="5" width="11" style="235" customWidth="1"/>
    <col min="6" max="9" width="10.28515625" style="235" customWidth="1"/>
    <col min="10" max="11" width="11" style="235" customWidth="1"/>
    <col min="12" max="13" width="10.28515625" style="235" customWidth="1"/>
    <col min="14" max="15" width="10.28515625" style="182" customWidth="1"/>
    <col min="16" max="17" width="11" style="182" customWidth="1"/>
    <col min="18" max="20" width="10.28515625" style="182" customWidth="1"/>
    <col min="21" max="21" width="11" style="182" customWidth="1"/>
    <col min="22" max="16384" width="9.28515625" style="182"/>
  </cols>
  <sheetData>
    <row r="1" spans="1:22" ht="16.5" customHeight="1" x14ac:dyDescent="0.2">
      <c r="A1" s="124" t="s">
        <v>85</v>
      </c>
    </row>
    <row r="2" spans="1:22" ht="17.25" x14ac:dyDescent="0.25">
      <c r="A2" s="858" t="s">
        <v>436</v>
      </c>
      <c r="V2" s="558" t="s">
        <v>248</v>
      </c>
    </row>
    <row r="3" spans="1:22" ht="15.75" x14ac:dyDescent="0.25">
      <c r="A3" s="809"/>
      <c r="O3" s="431"/>
    </row>
    <row r="4" spans="1:22" ht="22.5" customHeight="1" x14ac:dyDescent="0.25">
      <c r="A4" s="52"/>
      <c r="C4" s="1248" t="s">
        <v>305</v>
      </c>
      <c r="D4" s="1249"/>
      <c r="E4" s="1249"/>
      <c r="F4" s="1249"/>
      <c r="G4" s="1249"/>
      <c r="H4" s="1250"/>
      <c r="I4" s="1248" t="s">
        <v>306</v>
      </c>
      <c r="J4" s="1249"/>
      <c r="K4" s="1249"/>
      <c r="L4" s="1249"/>
      <c r="M4" s="1249"/>
      <c r="N4" s="1250"/>
      <c r="O4" s="1248" t="s">
        <v>251</v>
      </c>
      <c r="P4" s="1249"/>
      <c r="Q4" s="1249"/>
      <c r="R4" s="1249"/>
      <c r="S4" s="1249"/>
      <c r="T4" s="1250"/>
      <c r="U4" s="1251" t="s">
        <v>43</v>
      </c>
    </row>
    <row r="5" spans="1:22" s="187" customFormat="1" ht="40.15" customHeight="1" x14ac:dyDescent="0.2">
      <c r="A5" s="906"/>
      <c r="B5" s="907"/>
      <c r="C5" s="846" t="s">
        <v>252</v>
      </c>
      <c r="D5" s="846" t="s">
        <v>253</v>
      </c>
      <c r="E5" s="846" t="s">
        <v>254</v>
      </c>
      <c r="F5" s="846" t="s">
        <v>438</v>
      </c>
      <c r="G5" s="846" t="s">
        <v>439</v>
      </c>
      <c r="H5" s="847" t="s">
        <v>51</v>
      </c>
      <c r="I5" s="845" t="s">
        <v>252</v>
      </c>
      <c r="J5" s="846" t="s">
        <v>253</v>
      </c>
      <c r="K5" s="846" t="s">
        <v>254</v>
      </c>
      <c r="L5" s="846" t="s">
        <v>438</v>
      </c>
      <c r="M5" s="846" t="s">
        <v>439</v>
      </c>
      <c r="N5" s="847" t="s">
        <v>51</v>
      </c>
      <c r="O5" s="845" t="s">
        <v>252</v>
      </c>
      <c r="P5" s="846" t="s">
        <v>253</v>
      </c>
      <c r="Q5" s="846" t="s">
        <v>254</v>
      </c>
      <c r="R5" s="846" t="s">
        <v>438</v>
      </c>
      <c r="S5" s="846" t="s">
        <v>439</v>
      </c>
      <c r="T5" s="847" t="s">
        <v>51</v>
      </c>
      <c r="U5" s="1252"/>
    </row>
    <row r="6" spans="1:22" ht="21" customHeight="1" x14ac:dyDescent="0.2">
      <c r="A6" s="1253" t="s">
        <v>227</v>
      </c>
      <c r="B6" s="596" t="s">
        <v>353</v>
      </c>
      <c r="C6" s="790">
        <v>38</v>
      </c>
      <c r="D6" s="700">
        <v>15</v>
      </c>
      <c r="E6" s="700">
        <v>357</v>
      </c>
      <c r="F6" s="700">
        <v>87</v>
      </c>
      <c r="G6" s="700">
        <v>23</v>
      </c>
      <c r="H6" s="766">
        <f>SUM(C6:G6)</f>
        <v>520</v>
      </c>
      <c r="I6" s="790">
        <v>23</v>
      </c>
      <c r="J6" s="700">
        <v>4</v>
      </c>
      <c r="K6" s="700">
        <v>87</v>
      </c>
      <c r="L6" s="700">
        <v>43</v>
      </c>
      <c r="M6" s="700">
        <v>7</v>
      </c>
      <c r="N6" s="766">
        <f>SUM(I6:M6)</f>
        <v>164</v>
      </c>
      <c r="O6" s="790">
        <v>460</v>
      </c>
      <c r="P6" s="700">
        <v>157</v>
      </c>
      <c r="Q6" s="700">
        <v>196</v>
      </c>
      <c r="R6" s="700">
        <v>27</v>
      </c>
      <c r="S6" s="700">
        <v>59</v>
      </c>
      <c r="T6" s="766">
        <f>SUM(O6:S6)</f>
        <v>899</v>
      </c>
      <c r="U6" s="749">
        <f t="shared" ref="U6:U14" si="0">H6+N6+T6</f>
        <v>1583</v>
      </c>
      <c r="V6" s="644"/>
    </row>
    <row r="7" spans="1:22" ht="21" customHeight="1" x14ac:dyDescent="0.2">
      <c r="A7" s="1254"/>
      <c r="B7" s="685" t="s">
        <v>354</v>
      </c>
      <c r="C7" s="615">
        <v>56</v>
      </c>
      <c r="D7" s="688">
        <v>16</v>
      </c>
      <c r="E7" s="688">
        <v>535</v>
      </c>
      <c r="F7" s="688">
        <v>96</v>
      </c>
      <c r="G7" s="688">
        <v>32</v>
      </c>
      <c r="H7" s="1082">
        <f>SUM(C7:G7)</f>
        <v>735</v>
      </c>
      <c r="I7" s="615">
        <v>40</v>
      </c>
      <c r="J7" s="688">
        <v>8</v>
      </c>
      <c r="K7" s="688">
        <v>140</v>
      </c>
      <c r="L7" s="688">
        <v>40</v>
      </c>
      <c r="M7" s="688">
        <v>10</v>
      </c>
      <c r="N7" s="1082">
        <f>SUM(I7:M7)</f>
        <v>238</v>
      </c>
      <c r="O7" s="615">
        <v>593</v>
      </c>
      <c r="P7" s="688">
        <v>195</v>
      </c>
      <c r="Q7" s="688">
        <v>316</v>
      </c>
      <c r="R7" s="688">
        <v>58</v>
      </c>
      <c r="S7" s="688">
        <v>81</v>
      </c>
      <c r="T7" s="1082">
        <f>SUM(O7:S7)</f>
        <v>1243</v>
      </c>
      <c r="U7" s="1083">
        <f t="shared" si="0"/>
        <v>2216</v>
      </c>
      <c r="V7" s="644"/>
    </row>
    <row r="8" spans="1:22" ht="21" customHeight="1" x14ac:dyDescent="0.2">
      <c r="A8" s="1254"/>
      <c r="B8" s="684" t="s">
        <v>355</v>
      </c>
      <c r="C8" s="765">
        <v>55</v>
      </c>
      <c r="D8" s="686">
        <v>12</v>
      </c>
      <c r="E8" s="686">
        <v>546</v>
      </c>
      <c r="F8" s="686">
        <v>120</v>
      </c>
      <c r="G8" s="686">
        <v>29</v>
      </c>
      <c r="H8" s="748">
        <f>SUM(C8:G8)</f>
        <v>762</v>
      </c>
      <c r="I8" s="1155">
        <v>47</v>
      </c>
      <c r="J8" s="666">
        <v>12</v>
      </c>
      <c r="K8" s="666">
        <v>191</v>
      </c>
      <c r="L8" s="666">
        <v>52</v>
      </c>
      <c r="M8" s="666">
        <v>18</v>
      </c>
      <c r="N8" s="748">
        <f>SUM(I8:M8)</f>
        <v>320</v>
      </c>
      <c r="O8" s="765">
        <v>612</v>
      </c>
      <c r="P8" s="686">
        <v>237</v>
      </c>
      <c r="Q8" s="686">
        <v>328</v>
      </c>
      <c r="R8" s="686">
        <v>63</v>
      </c>
      <c r="S8" s="686">
        <v>105</v>
      </c>
      <c r="T8" s="748">
        <f>SUM(O8:S8)</f>
        <v>1345</v>
      </c>
      <c r="U8" s="750">
        <f t="shared" si="0"/>
        <v>2427</v>
      </c>
      <c r="V8" s="644"/>
    </row>
    <row r="9" spans="1:22" ht="21" hidden="1" customHeight="1" x14ac:dyDescent="0.2">
      <c r="A9" s="1254"/>
      <c r="B9" s="685" t="s">
        <v>356</v>
      </c>
      <c r="C9" s="1084"/>
      <c r="D9" s="703"/>
      <c r="E9" s="703"/>
      <c r="F9" s="703"/>
      <c r="G9" s="703"/>
      <c r="H9" s="1082">
        <f>SUM(C9:G9)</f>
        <v>0</v>
      </c>
      <c r="I9" s="1084"/>
      <c r="J9" s="703"/>
      <c r="K9" s="703"/>
      <c r="L9" s="703"/>
      <c r="M9" s="703"/>
      <c r="N9" s="1082">
        <f>SUM(I9:M9)</f>
        <v>0</v>
      </c>
      <c r="O9" s="1084"/>
      <c r="P9" s="703"/>
      <c r="Q9" s="703"/>
      <c r="R9" s="703"/>
      <c r="S9" s="703"/>
      <c r="T9" s="1082">
        <f>SUM(O9:S9)</f>
        <v>0</v>
      </c>
      <c r="U9" s="1083">
        <f t="shared" si="0"/>
        <v>0</v>
      </c>
      <c r="V9" s="644"/>
    </row>
    <row r="10" spans="1:22" ht="21" customHeight="1" x14ac:dyDescent="0.2">
      <c r="A10" s="1254"/>
      <c r="B10" s="190" t="s">
        <v>362</v>
      </c>
      <c r="C10" s="1037">
        <f t="shared" ref="C10:S10" si="1">SUM(C6:C9)</f>
        <v>149</v>
      </c>
      <c r="D10" s="687">
        <f t="shared" si="1"/>
        <v>43</v>
      </c>
      <c r="E10" s="687">
        <f t="shared" si="1"/>
        <v>1438</v>
      </c>
      <c r="F10" s="687">
        <f t="shared" si="1"/>
        <v>303</v>
      </c>
      <c r="G10" s="687">
        <f t="shared" si="1"/>
        <v>84</v>
      </c>
      <c r="H10" s="1036">
        <f>SUM(H6:H9)</f>
        <v>2017</v>
      </c>
      <c r="I10" s="1037">
        <f t="shared" si="1"/>
        <v>110</v>
      </c>
      <c r="J10" s="687">
        <f t="shared" si="1"/>
        <v>24</v>
      </c>
      <c r="K10" s="687">
        <f t="shared" si="1"/>
        <v>418</v>
      </c>
      <c r="L10" s="687">
        <f t="shared" si="1"/>
        <v>135</v>
      </c>
      <c r="M10" s="687">
        <f t="shared" si="1"/>
        <v>35</v>
      </c>
      <c r="N10" s="1036">
        <f>SUM(N6:N9)</f>
        <v>722</v>
      </c>
      <c r="O10" s="1037">
        <f t="shared" si="1"/>
        <v>1665</v>
      </c>
      <c r="P10" s="687">
        <f t="shared" si="1"/>
        <v>589</v>
      </c>
      <c r="Q10" s="687">
        <f t="shared" si="1"/>
        <v>840</v>
      </c>
      <c r="R10" s="687">
        <f t="shared" si="1"/>
        <v>148</v>
      </c>
      <c r="S10" s="687">
        <f t="shared" si="1"/>
        <v>245</v>
      </c>
      <c r="T10" s="1036">
        <f>SUM(T6:T9)</f>
        <v>3487</v>
      </c>
      <c r="U10" s="1038">
        <f t="shared" si="0"/>
        <v>6226</v>
      </c>
      <c r="V10" s="644"/>
    </row>
    <row r="11" spans="1:22" ht="21" hidden="1" customHeight="1" x14ac:dyDescent="0.2">
      <c r="A11" s="1254"/>
      <c r="B11" s="664" t="s">
        <v>291</v>
      </c>
      <c r="C11" s="1156">
        <v>59</v>
      </c>
      <c r="D11" s="671">
        <v>15</v>
      </c>
      <c r="E11" s="671">
        <v>530</v>
      </c>
      <c r="F11" s="671">
        <v>111</v>
      </c>
      <c r="G11" s="671">
        <v>31</v>
      </c>
      <c r="H11" s="1082">
        <f>SUM(C11:G11)</f>
        <v>746</v>
      </c>
      <c r="I11" s="1156">
        <v>30</v>
      </c>
      <c r="J11" s="671">
        <v>6</v>
      </c>
      <c r="K11" s="671">
        <v>157</v>
      </c>
      <c r="L11" s="671">
        <v>55</v>
      </c>
      <c r="M11" s="671">
        <v>10</v>
      </c>
      <c r="N11" s="1086">
        <f>SUM(I11:M11)</f>
        <v>258</v>
      </c>
      <c r="O11" s="1157">
        <v>517</v>
      </c>
      <c r="P11" s="1158">
        <v>203</v>
      </c>
      <c r="Q11" s="1158">
        <v>271</v>
      </c>
      <c r="R11" s="1158">
        <v>47</v>
      </c>
      <c r="S11" s="1158">
        <v>91</v>
      </c>
      <c r="T11" s="1086">
        <f>SUM(O11:S11)</f>
        <v>1129</v>
      </c>
      <c r="U11" s="1083">
        <f t="shared" si="0"/>
        <v>2133</v>
      </c>
      <c r="V11" s="644"/>
    </row>
    <row r="12" spans="1:22" s="506" customFormat="1" ht="21" hidden="1" customHeight="1" x14ac:dyDescent="0.2">
      <c r="A12" s="1254"/>
      <c r="B12" s="664" t="s">
        <v>292</v>
      </c>
      <c r="C12" s="1156">
        <v>44</v>
      </c>
      <c r="D12" s="671">
        <v>13</v>
      </c>
      <c r="E12" s="671">
        <v>387</v>
      </c>
      <c r="F12" s="671">
        <v>105</v>
      </c>
      <c r="G12" s="671">
        <v>35</v>
      </c>
      <c r="H12" s="1082">
        <f>SUM(C12:G12)</f>
        <v>584</v>
      </c>
      <c r="I12" s="1156">
        <v>28</v>
      </c>
      <c r="J12" s="671">
        <v>5</v>
      </c>
      <c r="K12" s="671">
        <v>109</v>
      </c>
      <c r="L12" s="671">
        <v>49</v>
      </c>
      <c r="M12" s="671">
        <v>12</v>
      </c>
      <c r="N12" s="1086">
        <f>SUM(I12:M12)</f>
        <v>203</v>
      </c>
      <c r="O12" s="1157">
        <v>479</v>
      </c>
      <c r="P12" s="1158">
        <v>168</v>
      </c>
      <c r="Q12" s="1158">
        <v>239</v>
      </c>
      <c r="R12" s="1158">
        <v>48</v>
      </c>
      <c r="S12" s="1158">
        <v>91</v>
      </c>
      <c r="T12" s="1086">
        <f>SUM(O12:S12)</f>
        <v>1025</v>
      </c>
      <c r="U12" s="1083">
        <f t="shared" si="0"/>
        <v>1812</v>
      </c>
      <c r="V12" s="644"/>
    </row>
    <row r="13" spans="1:22" s="644" customFormat="1" ht="21" customHeight="1" x14ac:dyDescent="0.2">
      <c r="A13" s="1254"/>
      <c r="B13" s="695" t="s">
        <v>293</v>
      </c>
      <c r="C13" s="1155">
        <v>57</v>
      </c>
      <c r="D13" s="666">
        <v>10</v>
      </c>
      <c r="E13" s="666">
        <v>365</v>
      </c>
      <c r="F13" s="666">
        <v>128</v>
      </c>
      <c r="G13" s="666">
        <v>29</v>
      </c>
      <c r="H13" s="748">
        <f>SUM(C13:G13)</f>
        <v>589</v>
      </c>
      <c r="I13" s="1155">
        <v>36</v>
      </c>
      <c r="J13" s="666">
        <v>11</v>
      </c>
      <c r="K13" s="666">
        <v>113</v>
      </c>
      <c r="L13" s="666">
        <v>59</v>
      </c>
      <c r="M13" s="666">
        <v>16</v>
      </c>
      <c r="N13" s="748">
        <f>SUM(I13:M13)</f>
        <v>235</v>
      </c>
      <c r="O13" s="1159">
        <v>512</v>
      </c>
      <c r="P13" s="1160">
        <v>149</v>
      </c>
      <c r="Q13" s="1160">
        <v>229</v>
      </c>
      <c r="R13" s="1160">
        <v>47</v>
      </c>
      <c r="S13" s="1160">
        <v>84</v>
      </c>
      <c r="T13" s="748">
        <f>SUM(O13:S13)</f>
        <v>1021</v>
      </c>
      <c r="U13" s="750">
        <f t="shared" si="0"/>
        <v>1845</v>
      </c>
    </row>
    <row r="14" spans="1:22" s="644" customFormat="1" ht="21" hidden="1" customHeight="1" x14ac:dyDescent="0.2">
      <c r="A14" s="1254"/>
      <c r="B14" s="695" t="s">
        <v>294</v>
      </c>
      <c r="C14" s="765">
        <v>44</v>
      </c>
      <c r="D14" s="686">
        <v>13</v>
      </c>
      <c r="E14" s="686">
        <v>412</v>
      </c>
      <c r="F14" s="686">
        <v>98</v>
      </c>
      <c r="G14" s="686">
        <v>33</v>
      </c>
      <c r="H14" s="748">
        <f>SUM(C14:G14)</f>
        <v>600</v>
      </c>
      <c r="I14" s="765">
        <v>27</v>
      </c>
      <c r="J14" s="686">
        <v>9</v>
      </c>
      <c r="K14" s="686">
        <v>110</v>
      </c>
      <c r="L14" s="686">
        <v>40</v>
      </c>
      <c r="M14" s="666">
        <v>23</v>
      </c>
      <c r="N14" s="748">
        <f>SUM(I14:M14)</f>
        <v>209</v>
      </c>
      <c r="O14" s="765">
        <v>489</v>
      </c>
      <c r="P14" s="686">
        <v>162</v>
      </c>
      <c r="Q14" s="1160">
        <v>261</v>
      </c>
      <c r="R14" s="1160">
        <v>42</v>
      </c>
      <c r="S14" s="1160">
        <v>65</v>
      </c>
      <c r="T14" s="748">
        <f>SUM(O14:S14)</f>
        <v>1019</v>
      </c>
      <c r="U14" s="750">
        <f t="shared" si="0"/>
        <v>1828</v>
      </c>
    </row>
    <row r="15" spans="1:22" s="644" customFormat="1" ht="21" hidden="1" customHeight="1" x14ac:dyDescent="0.2">
      <c r="A15" s="1254"/>
      <c r="B15" s="664" t="s">
        <v>269</v>
      </c>
      <c r="C15" s="615">
        <f>SUM(C11:C14)</f>
        <v>204</v>
      </c>
      <c r="D15" s="688">
        <f>SUM(D11:D14)</f>
        <v>51</v>
      </c>
      <c r="E15" s="688">
        <f>SUM(E11:E14)</f>
        <v>1694</v>
      </c>
      <c r="F15" s="688">
        <f>SUM(F11:F14)</f>
        <v>442</v>
      </c>
      <c r="G15" s="688">
        <f>SUM(G11:G14)</f>
        <v>128</v>
      </c>
      <c r="H15" s="1082">
        <f>SUM(C15:G15)</f>
        <v>2519</v>
      </c>
      <c r="I15" s="615">
        <f>SUM(I11:I14)</f>
        <v>121</v>
      </c>
      <c r="J15" s="688">
        <f>SUM(J11:J14)</f>
        <v>31</v>
      </c>
      <c r="K15" s="688">
        <f>SUM(K11:K14)</f>
        <v>489</v>
      </c>
      <c r="L15" s="688">
        <f>SUM(L11:L14)</f>
        <v>203</v>
      </c>
      <c r="M15" s="688">
        <f>SUM(M11:M14)</f>
        <v>61</v>
      </c>
      <c r="N15" s="1082">
        <f>SUM(I15:M15)</f>
        <v>905</v>
      </c>
      <c r="O15" s="615">
        <f>SUM(O11:O14)</f>
        <v>1997</v>
      </c>
      <c r="P15" s="688">
        <f>SUM(P11:P14)</f>
        <v>682</v>
      </c>
      <c r="Q15" s="688">
        <f>SUM(Q11:Q14)</f>
        <v>1000</v>
      </c>
      <c r="R15" s="688">
        <f>SUM(R11:R14)</f>
        <v>184</v>
      </c>
      <c r="S15" s="688">
        <f>SUM(S11:S14)</f>
        <v>331</v>
      </c>
      <c r="T15" s="1082">
        <f>SUM(O15:S15)</f>
        <v>4194</v>
      </c>
      <c r="U15" s="1083">
        <f>H15+N15+T15</f>
        <v>7618</v>
      </c>
    </row>
    <row r="16" spans="1:22" ht="21" customHeight="1" x14ac:dyDescent="0.2">
      <c r="A16" s="1254"/>
      <c r="B16" s="190" t="s">
        <v>582</v>
      </c>
      <c r="C16" s="1037">
        <f>C8-C13</f>
        <v>-2</v>
      </c>
      <c r="D16" s="687">
        <f t="shared" ref="D16:U16" si="2">D8-D13</f>
        <v>2</v>
      </c>
      <c r="E16" s="687">
        <f t="shared" si="2"/>
        <v>181</v>
      </c>
      <c r="F16" s="687">
        <f t="shared" si="2"/>
        <v>-8</v>
      </c>
      <c r="G16" s="687">
        <f t="shared" si="2"/>
        <v>0</v>
      </c>
      <c r="H16" s="1039">
        <f t="shared" si="2"/>
        <v>173</v>
      </c>
      <c r="I16" s="1037">
        <f t="shared" si="2"/>
        <v>11</v>
      </c>
      <c r="J16" s="687">
        <f t="shared" si="2"/>
        <v>1</v>
      </c>
      <c r="K16" s="687">
        <f t="shared" si="2"/>
        <v>78</v>
      </c>
      <c r="L16" s="687">
        <f t="shared" si="2"/>
        <v>-7</v>
      </c>
      <c r="M16" s="687">
        <f t="shared" si="2"/>
        <v>2</v>
      </c>
      <c r="N16" s="1039">
        <f t="shared" si="2"/>
        <v>85</v>
      </c>
      <c r="O16" s="1037">
        <f t="shared" si="2"/>
        <v>100</v>
      </c>
      <c r="P16" s="687">
        <f t="shared" si="2"/>
        <v>88</v>
      </c>
      <c r="Q16" s="687">
        <f t="shared" si="2"/>
        <v>99</v>
      </c>
      <c r="R16" s="687">
        <f t="shared" si="2"/>
        <v>16</v>
      </c>
      <c r="S16" s="687">
        <f t="shared" si="2"/>
        <v>21</v>
      </c>
      <c r="T16" s="1039">
        <f t="shared" si="2"/>
        <v>324</v>
      </c>
      <c r="U16" s="1040">
        <f t="shared" si="2"/>
        <v>582</v>
      </c>
      <c r="V16" s="644"/>
    </row>
    <row r="17" spans="1:22" s="644" customFormat="1" ht="21" customHeight="1" x14ac:dyDescent="0.2">
      <c r="A17" s="1254"/>
      <c r="B17" s="684" t="s">
        <v>584</v>
      </c>
      <c r="C17" s="765">
        <f>C8-C7</f>
        <v>-1</v>
      </c>
      <c r="D17" s="686">
        <f t="shared" ref="D17:U17" si="3">D8-D7</f>
        <v>-4</v>
      </c>
      <c r="E17" s="686">
        <f t="shared" si="3"/>
        <v>11</v>
      </c>
      <c r="F17" s="686">
        <f t="shared" si="3"/>
        <v>24</v>
      </c>
      <c r="G17" s="686">
        <f t="shared" si="3"/>
        <v>-3</v>
      </c>
      <c r="H17" s="767">
        <f t="shared" si="3"/>
        <v>27</v>
      </c>
      <c r="I17" s="765">
        <f t="shared" si="3"/>
        <v>7</v>
      </c>
      <c r="J17" s="686">
        <f t="shared" si="3"/>
        <v>4</v>
      </c>
      <c r="K17" s="686">
        <f t="shared" si="3"/>
        <v>51</v>
      </c>
      <c r="L17" s="686">
        <f t="shared" si="3"/>
        <v>12</v>
      </c>
      <c r="M17" s="686">
        <f t="shared" si="3"/>
        <v>8</v>
      </c>
      <c r="N17" s="767">
        <f t="shared" si="3"/>
        <v>82</v>
      </c>
      <c r="O17" s="765">
        <f t="shared" si="3"/>
        <v>19</v>
      </c>
      <c r="P17" s="686">
        <f t="shared" si="3"/>
        <v>42</v>
      </c>
      <c r="Q17" s="686">
        <f t="shared" si="3"/>
        <v>12</v>
      </c>
      <c r="R17" s="686">
        <f t="shared" si="3"/>
        <v>5</v>
      </c>
      <c r="S17" s="686">
        <f t="shared" si="3"/>
        <v>24</v>
      </c>
      <c r="T17" s="767">
        <f t="shared" si="3"/>
        <v>102</v>
      </c>
      <c r="U17" s="768">
        <f t="shared" si="3"/>
        <v>211</v>
      </c>
    </row>
    <row r="18" spans="1:22" s="644" customFormat="1" ht="21" customHeight="1" x14ac:dyDescent="0.2">
      <c r="A18" s="909"/>
      <c r="B18" s="910"/>
      <c r="C18" s="760"/>
      <c r="D18" s="760"/>
      <c r="E18" s="760"/>
      <c r="F18" s="760"/>
      <c r="G18" s="760"/>
      <c r="H18" s="761"/>
      <c r="I18" s="759"/>
      <c r="J18" s="760"/>
      <c r="K18" s="760"/>
      <c r="L18" s="760"/>
      <c r="M18" s="760"/>
      <c r="N18" s="762"/>
      <c r="O18" s="436"/>
      <c r="P18" s="678"/>
      <c r="Q18" s="678"/>
      <c r="R18" s="763"/>
      <c r="S18" s="763"/>
      <c r="T18" s="762"/>
      <c r="U18" s="764"/>
    </row>
    <row r="19" spans="1:22" ht="21" customHeight="1" x14ac:dyDescent="0.2">
      <c r="A19" s="1253" t="s">
        <v>298</v>
      </c>
      <c r="B19" s="949" t="s">
        <v>353</v>
      </c>
      <c r="C19" s="700">
        <v>28</v>
      </c>
      <c r="D19" s="700">
        <v>6</v>
      </c>
      <c r="E19" s="700">
        <v>242</v>
      </c>
      <c r="F19" s="700">
        <v>71</v>
      </c>
      <c r="G19" s="700">
        <v>20</v>
      </c>
      <c r="H19" s="766">
        <f>SUM(C19:G19)</f>
        <v>367</v>
      </c>
      <c r="I19" s="790">
        <v>20</v>
      </c>
      <c r="J19" s="700">
        <v>7</v>
      </c>
      <c r="K19" s="700">
        <v>67</v>
      </c>
      <c r="L19" s="700">
        <v>41</v>
      </c>
      <c r="M19" s="700">
        <v>10</v>
      </c>
      <c r="N19" s="766">
        <f>SUM(I19:M19)</f>
        <v>145</v>
      </c>
      <c r="O19" s="790">
        <v>313</v>
      </c>
      <c r="P19" s="700">
        <v>126</v>
      </c>
      <c r="Q19" s="700">
        <v>154</v>
      </c>
      <c r="R19" s="700">
        <v>29</v>
      </c>
      <c r="S19" s="700">
        <v>43</v>
      </c>
      <c r="T19" s="766">
        <f>SUM(O19:S19)</f>
        <v>665</v>
      </c>
      <c r="U19" s="749">
        <f>H19+N19+T19</f>
        <v>1177</v>
      </c>
      <c r="V19" s="644"/>
    </row>
    <row r="20" spans="1:22" ht="21" customHeight="1" x14ac:dyDescent="0.2">
      <c r="A20" s="1254"/>
      <c r="B20" s="908" t="s">
        <v>354</v>
      </c>
      <c r="C20" s="688">
        <v>36</v>
      </c>
      <c r="D20" s="688">
        <v>12</v>
      </c>
      <c r="E20" s="688">
        <v>420</v>
      </c>
      <c r="F20" s="688">
        <v>80</v>
      </c>
      <c r="G20" s="688">
        <v>25</v>
      </c>
      <c r="H20" s="1082">
        <f>SUM(C20:G20)</f>
        <v>573</v>
      </c>
      <c r="I20" s="615">
        <v>16</v>
      </c>
      <c r="J20" s="688">
        <v>7</v>
      </c>
      <c r="K20" s="688">
        <v>101</v>
      </c>
      <c r="L20" s="688">
        <v>37</v>
      </c>
      <c r="M20" s="688">
        <v>11</v>
      </c>
      <c r="N20" s="1082">
        <f>SUM(I20:M20)</f>
        <v>172</v>
      </c>
      <c r="O20" s="615">
        <v>418</v>
      </c>
      <c r="P20" s="688">
        <v>148</v>
      </c>
      <c r="Q20" s="688">
        <v>221</v>
      </c>
      <c r="R20" s="688">
        <v>36</v>
      </c>
      <c r="S20" s="688">
        <v>47</v>
      </c>
      <c r="T20" s="1082">
        <f>SUM(O20:S20)</f>
        <v>870</v>
      </c>
      <c r="U20" s="1083">
        <f t="shared" ref="U20:U27" si="4">H20+N20+T20</f>
        <v>1615</v>
      </c>
      <c r="V20" s="644"/>
    </row>
    <row r="21" spans="1:22" ht="21" customHeight="1" x14ac:dyDescent="0.2">
      <c r="A21" s="1254"/>
      <c r="B21" s="945" t="s">
        <v>355</v>
      </c>
      <c r="C21" s="686">
        <v>52</v>
      </c>
      <c r="D21" s="686">
        <v>9</v>
      </c>
      <c r="E21" s="686">
        <v>497</v>
      </c>
      <c r="F21" s="686">
        <v>82</v>
      </c>
      <c r="G21" s="686">
        <v>31</v>
      </c>
      <c r="H21" s="748">
        <f>SUM(C21:G21)</f>
        <v>671</v>
      </c>
      <c r="I21" s="765">
        <v>28</v>
      </c>
      <c r="J21" s="686">
        <v>7</v>
      </c>
      <c r="K21" s="686">
        <v>152</v>
      </c>
      <c r="L21" s="686">
        <v>50</v>
      </c>
      <c r="M21" s="686">
        <v>17</v>
      </c>
      <c r="N21" s="748">
        <f>SUM(I21:M21)</f>
        <v>254</v>
      </c>
      <c r="O21" s="765">
        <v>492</v>
      </c>
      <c r="P21" s="686">
        <v>184</v>
      </c>
      <c r="Q21" s="686">
        <v>296</v>
      </c>
      <c r="R21" s="686">
        <v>32</v>
      </c>
      <c r="S21" s="686">
        <v>90</v>
      </c>
      <c r="T21" s="748">
        <f>SUM(O21:S21)</f>
        <v>1094</v>
      </c>
      <c r="U21" s="750">
        <f t="shared" si="4"/>
        <v>2019</v>
      </c>
      <c r="V21" s="644"/>
    </row>
    <row r="22" spans="1:22" ht="21" hidden="1" customHeight="1" x14ac:dyDescent="0.2">
      <c r="A22" s="1254"/>
      <c r="B22" s="908" t="s">
        <v>356</v>
      </c>
      <c r="C22" s="703"/>
      <c r="D22" s="703"/>
      <c r="E22" s="703"/>
      <c r="F22" s="703"/>
      <c r="G22" s="703"/>
      <c r="H22" s="1082">
        <f>SUM(C22:G22)</f>
        <v>0</v>
      </c>
      <c r="I22" s="1084"/>
      <c r="J22" s="703"/>
      <c r="K22" s="703"/>
      <c r="L22" s="703"/>
      <c r="M22" s="703"/>
      <c r="N22" s="1082">
        <f>SUM(I22:M22)</f>
        <v>0</v>
      </c>
      <c r="O22" s="1084"/>
      <c r="P22" s="703"/>
      <c r="Q22" s="703"/>
      <c r="R22" s="703"/>
      <c r="S22" s="703"/>
      <c r="T22" s="1082">
        <f>SUM(O22:S22)</f>
        <v>0</v>
      </c>
      <c r="U22" s="1083">
        <f>H22+N22+T22</f>
        <v>0</v>
      </c>
      <c r="V22" s="644"/>
    </row>
    <row r="23" spans="1:22" ht="21" customHeight="1" x14ac:dyDescent="0.2">
      <c r="A23" s="1254"/>
      <c r="B23" s="946" t="s">
        <v>362</v>
      </c>
      <c r="C23" s="687">
        <f t="shared" ref="C23:S23" si="5">SUM(C19:C22)</f>
        <v>116</v>
      </c>
      <c r="D23" s="687">
        <f t="shared" si="5"/>
        <v>27</v>
      </c>
      <c r="E23" s="687">
        <f t="shared" si="5"/>
        <v>1159</v>
      </c>
      <c r="F23" s="687">
        <f t="shared" si="5"/>
        <v>233</v>
      </c>
      <c r="G23" s="687">
        <f t="shared" si="5"/>
        <v>76</v>
      </c>
      <c r="H23" s="1036">
        <f>SUM(H19:H22)</f>
        <v>1611</v>
      </c>
      <c r="I23" s="1037">
        <f t="shared" si="5"/>
        <v>64</v>
      </c>
      <c r="J23" s="687">
        <f t="shared" si="5"/>
        <v>21</v>
      </c>
      <c r="K23" s="687">
        <f t="shared" si="5"/>
        <v>320</v>
      </c>
      <c r="L23" s="687">
        <f t="shared" si="5"/>
        <v>128</v>
      </c>
      <c r="M23" s="687">
        <f t="shared" si="5"/>
        <v>38</v>
      </c>
      <c r="N23" s="1036">
        <f>SUM(N19:N22)</f>
        <v>571</v>
      </c>
      <c r="O23" s="1037">
        <f t="shared" si="5"/>
        <v>1223</v>
      </c>
      <c r="P23" s="687">
        <f t="shared" si="5"/>
        <v>458</v>
      </c>
      <c r="Q23" s="687">
        <f t="shared" si="5"/>
        <v>671</v>
      </c>
      <c r="R23" s="687">
        <f t="shared" si="5"/>
        <v>97</v>
      </c>
      <c r="S23" s="687">
        <f t="shared" si="5"/>
        <v>180</v>
      </c>
      <c r="T23" s="1036">
        <f>SUM(T19:T22)</f>
        <v>2629</v>
      </c>
      <c r="U23" s="1038">
        <f t="shared" si="4"/>
        <v>4811</v>
      </c>
      <c r="V23" s="644"/>
    </row>
    <row r="24" spans="1:22" ht="21" hidden="1" customHeight="1" x14ac:dyDescent="0.2">
      <c r="A24" s="1254"/>
      <c r="B24" s="947" t="s">
        <v>291</v>
      </c>
      <c r="C24" s="666">
        <v>49</v>
      </c>
      <c r="D24" s="666">
        <v>13</v>
      </c>
      <c r="E24" s="666">
        <v>470</v>
      </c>
      <c r="F24" s="666">
        <v>87</v>
      </c>
      <c r="G24" s="666">
        <v>44</v>
      </c>
      <c r="H24" s="748">
        <f>SUM(C24:G24)</f>
        <v>663</v>
      </c>
      <c r="I24" s="765">
        <v>23</v>
      </c>
      <c r="J24" s="686">
        <v>8</v>
      </c>
      <c r="K24" s="686">
        <v>145</v>
      </c>
      <c r="L24" s="686">
        <v>53</v>
      </c>
      <c r="M24" s="686">
        <v>17</v>
      </c>
      <c r="N24" s="1041">
        <f>SUM(I24:M24)</f>
        <v>246</v>
      </c>
      <c r="O24" s="765">
        <v>467</v>
      </c>
      <c r="P24" s="686">
        <v>169</v>
      </c>
      <c r="Q24" s="686">
        <v>235</v>
      </c>
      <c r="R24" s="686">
        <v>53</v>
      </c>
      <c r="S24" s="686">
        <v>84</v>
      </c>
      <c r="T24" s="1041">
        <f>SUM(O24:S24)</f>
        <v>1008</v>
      </c>
      <c r="U24" s="750">
        <f t="shared" si="4"/>
        <v>1917</v>
      </c>
      <c r="V24" s="644"/>
    </row>
    <row r="25" spans="1:22" s="506" customFormat="1" ht="21" hidden="1" customHeight="1" x14ac:dyDescent="0.2">
      <c r="A25" s="1254"/>
      <c r="B25" s="1085" t="s">
        <v>292</v>
      </c>
      <c r="C25" s="671">
        <v>48</v>
      </c>
      <c r="D25" s="671">
        <v>11</v>
      </c>
      <c r="E25" s="671">
        <v>485</v>
      </c>
      <c r="F25" s="671">
        <v>111</v>
      </c>
      <c r="G25" s="671">
        <v>34</v>
      </c>
      <c r="H25" s="1082">
        <f>SUM(C25:G25)</f>
        <v>689</v>
      </c>
      <c r="I25" s="615">
        <v>42</v>
      </c>
      <c r="J25" s="688">
        <v>8</v>
      </c>
      <c r="K25" s="688">
        <v>126</v>
      </c>
      <c r="L25" s="688">
        <v>36</v>
      </c>
      <c r="M25" s="688">
        <v>8</v>
      </c>
      <c r="N25" s="1086">
        <f>SUM(I25:M25)</f>
        <v>220</v>
      </c>
      <c r="O25" s="615">
        <v>506</v>
      </c>
      <c r="P25" s="688">
        <v>191</v>
      </c>
      <c r="Q25" s="688">
        <v>273</v>
      </c>
      <c r="R25" s="688">
        <v>45</v>
      </c>
      <c r="S25" s="688">
        <v>88</v>
      </c>
      <c r="T25" s="1086">
        <f>SUM(O25:S25)</f>
        <v>1103</v>
      </c>
      <c r="U25" s="1083">
        <f t="shared" si="4"/>
        <v>2012</v>
      </c>
      <c r="V25" s="644"/>
    </row>
    <row r="26" spans="1:22" s="644" customFormat="1" ht="21" customHeight="1" x14ac:dyDescent="0.2">
      <c r="A26" s="1254"/>
      <c r="B26" s="947" t="s">
        <v>293</v>
      </c>
      <c r="C26" s="666">
        <v>44</v>
      </c>
      <c r="D26" s="666">
        <v>10</v>
      </c>
      <c r="E26" s="666">
        <v>422</v>
      </c>
      <c r="F26" s="666">
        <v>112</v>
      </c>
      <c r="G26" s="666">
        <v>33</v>
      </c>
      <c r="H26" s="748">
        <f>SUM(C26:G26)</f>
        <v>621</v>
      </c>
      <c r="I26" s="765">
        <v>27</v>
      </c>
      <c r="J26" s="686">
        <v>2</v>
      </c>
      <c r="K26" s="686">
        <v>121</v>
      </c>
      <c r="L26" s="686">
        <v>47</v>
      </c>
      <c r="M26" s="686">
        <v>11</v>
      </c>
      <c r="N26" s="748">
        <f>SUM(I26:M26)</f>
        <v>208</v>
      </c>
      <c r="O26" s="765">
        <v>466</v>
      </c>
      <c r="P26" s="686">
        <v>186</v>
      </c>
      <c r="Q26" s="686">
        <v>259</v>
      </c>
      <c r="R26" s="686">
        <v>42</v>
      </c>
      <c r="S26" s="686">
        <v>100</v>
      </c>
      <c r="T26" s="748">
        <f>SUM(O26:S26)</f>
        <v>1053</v>
      </c>
      <c r="U26" s="750">
        <f t="shared" si="4"/>
        <v>1882</v>
      </c>
    </row>
    <row r="27" spans="1:22" s="644" customFormat="1" ht="21" hidden="1" customHeight="1" x14ac:dyDescent="0.2">
      <c r="A27" s="1254"/>
      <c r="B27" s="948" t="s">
        <v>294</v>
      </c>
      <c r="C27" s="687">
        <v>40</v>
      </c>
      <c r="D27" s="687">
        <v>12</v>
      </c>
      <c r="E27" s="687">
        <v>293</v>
      </c>
      <c r="F27" s="687">
        <v>94</v>
      </c>
      <c r="G27" s="687">
        <v>25</v>
      </c>
      <c r="H27" s="1036">
        <f>SUM(C27:G27)</f>
        <v>464</v>
      </c>
      <c r="I27" s="1087">
        <v>24</v>
      </c>
      <c r="J27" s="888">
        <v>9</v>
      </c>
      <c r="K27" s="888">
        <v>101</v>
      </c>
      <c r="L27" s="888">
        <v>42</v>
      </c>
      <c r="M27" s="888">
        <v>13</v>
      </c>
      <c r="N27" s="1036">
        <f>SUM(I27:M27)</f>
        <v>189</v>
      </c>
      <c r="O27" s="1087">
        <v>409</v>
      </c>
      <c r="P27" s="888">
        <v>129</v>
      </c>
      <c r="Q27" s="888">
        <v>192</v>
      </c>
      <c r="R27" s="888">
        <v>40</v>
      </c>
      <c r="S27" s="888">
        <v>67</v>
      </c>
      <c r="T27" s="1036">
        <f>SUM(O27:S27)</f>
        <v>837</v>
      </c>
      <c r="U27" s="1038">
        <f t="shared" si="4"/>
        <v>1490</v>
      </c>
    </row>
    <row r="28" spans="1:22" s="644" customFormat="1" ht="21" hidden="1" customHeight="1" x14ac:dyDescent="0.2">
      <c r="A28" s="1254"/>
      <c r="B28" s="1085" t="s">
        <v>269</v>
      </c>
      <c r="C28" s="688">
        <f>SUM(C24:C27)</f>
        <v>181</v>
      </c>
      <c r="D28" s="688">
        <f>SUM(D24:D27)</f>
        <v>46</v>
      </c>
      <c r="E28" s="688">
        <f>SUM(E24:E27)</f>
        <v>1670</v>
      </c>
      <c r="F28" s="688">
        <f>SUM(F24:F27)</f>
        <v>404</v>
      </c>
      <c r="G28" s="688">
        <f>SUM(G24:G27)</f>
        <v>136</v>
      </c>
      <c r="H28" s="1082">
        <f>SUM(C28:G28)</f>
        <v>2437</v>
      </c>
      <c r="I28" s="615">
        <f>SUM(I24:I27)</f>
        <v>116</v>
      </c>
      <c r="J28" s="688">
        <f>SUM(J24:J27)</f>
        <v>27</v>
      </c>
      <c r="K28" s="688">
        <f>SUM(K24:K27)</f>
        <v>493</v>
      </c>
      <c r="L28" s="688">
        <f>SUM(L24:L27)</f>
        <v>178</v>
      </c>
      <c r="M28" s="688">
        <f>SUM(M24:M27)</f>
        <v>49</v>
      </c>
      <c r="N28" s="1082">
        <f>SUM(I28:M28)</f>
        <v>863</v>
      </c>
      <c r="O28" s="615">
        <f>SUM(O24:O27)</f>
        <v>1848</v>
      </c>
      <c r="P28" s="688">
        <f>SUM(P24:P27)</f>
        <v>675</v>
      </c>
      <c r="Q28" s="688">
        <f>SUM(Q24:Q27)</f>
        <v>959</v>
      </c>
      <c r="R28" s="688">
        <f>SUM(R24:R27)</f>
        <v>180</v>
      </c>
      <c r="S28" s="688">
        <f>SUM(S24:S27)</f>
        <v>339</v>
      </c>
      <c r="T28" s="1082">
        <f>SUM(O28:S28)</f>
        <v>4001</v>
      </c>
      <c r="U28" s="1083">
        <f>H28+N28+T28</f>
        <v>7301</v>
      </c>
    </row>
    <row r="29" spans="1:22" ht="21" customHeight="1" x14ac:dyDescent="0.2">
      <c r="A29" s="1254"/>
      <c r="B29" s="946" t="s">
        <v>582</v>
      </c>
      <c r="C29" s="687">
        <f>C21-C26</f>
        <v>8</v>
      </c>
      <c r="D29" s="687">
        <f t="shared" ref="D29:U29" si="6">D21-D26</f>
        <v>-1</v>
      </c>
      <c r="E29" s="687">
        <f t="shared" si="6"/>
        <v>75</v>
      </c>
      <c r="F29" s="687">
        <f t="shared" si="6"/>
        <v>-30</v>
      </c>
      <c r="G29" s="687">
        <f t="shared" si="6"/>
        <v>-2</v>
      </c>
      <c r="H29" s="1039">
        <f t="shared" si="6"/>
        <v>50</v>
      </c>
      <c r="I29" s="1037">
        <f t="shared" si="6"/>
        <v>1</v>
      </c>
      <c r="J29" s="687">
        <f t="shared" si="6"/>
        <v>5</v>
      </c>
      <c r="K29" s="687">
        <f t="shared" si="6"/>
        <v>31</v>
      </c>
      <c r="L29" s="687">
        <f t="shared" si="6"/>
        <v>3</v>
      </c>
      <c r="M29" s="687">
        <f t="shared" si="6"/>
        <v>6</v>
      </c>
      <c r="N29" s="1039">
        <f t="shared" si="6"/>
        <v>46</v>
      </c>
      <c r="O29" s="1037">
        <f t="shared" si="6"/>
        <v>26</v>
      </c>
      <c r="P29" s="687">
        <f t="shared" si="6"/>
        <v>-2</v>
      </c>
      <c r="Q29" s="687">
        <f t="shared" si="6"/>
        <v>37</v>
      </c>
      <c r="R29" s="687">
        <f t="shared" si="6"/>
        <v>-10</v>
      </c>
      <c r="S29" s="687">
        <f t="shared" si="6"/>
        <v>-10</v>
      </c>
      <c r="T29" s="1039">
        <f t="shared" si="6"/>
        <v>41</v>
      </c>
      <c r="U29" s="1040">
        <f t="shared" si="6"/>
        <v>137</v>
      </c>
      <c r="V29" s="644"/>
    </row>
    <row r="30" spans="1:22" s="644" customFormat="1" ht="21" customHeight="1" x14ac:dyDescent="0.2">
      <c r="A30" s="1254"/>
      <c r="B30" s="945" t="s">
        <v>584</v>
      </c>
      <c r="C30" s="686">
        <f>C21-C20</f>
        <v>16</v>
      </c>
      <c r="D30" s="686">
        <f t="shared" ref="D30:U30" si="7">D21-D20</f>
        <v>-3</v>
      </c>
      <c r="E30" s="686">
        <f t="shared" si="7"/>
        <v>77</v>
      </c>
      <c r="F30" s="686">
        <f t="shared" si="7"/>
        <v>2</v>
      </c>
      <c r="G30" s="686">
        <f t="shared" si="7"/>
        <v>6</v>
      </c>
      <c r="H30" s="767">
        <f t="shared" si="7"/>
        <v>98</v>
      </c>
      <c r="I30" s="765">
        <f t="shared" si="7"/>
        <v>12</v>
      </c>
      <c r="J30" s="686">
        <f t="shared" si="7"/>
        <v>0</v>
      </c>
      <c r="K30" s="686">
        <f t="shared" si="7"/>
        <v>51</v>
      </c>
      <c r="L30" s="686">
        <f t="shared" si="7"/>
        <v>13</v>
      </c>
      <c r="M30" s="686">
        <f t="shared" si="7"/>
        <v>6</v>
      </c>
      <c r="N30" s="767">
        <f t="shared" si="7"/>
        <v>82</v>
      </c>
      <c r="O30" s="765">
        <f t="shared" si="7"/>
        <v>74</v>
      </c>
      <c r="P30" s="686">
        <f t="shared" si="7"/>
        <v>36</v>
      </c>
      <c r="Q30" s="686">
        <f t="shared" si="7"/>
        <v>75</v>
      </c>
      <c r="R30" s="686">
        <f t="shared" si="7"/>
        <v>-4</v>
      </c>
      <c r="S30" s="686">
        <f t="shared" si="7"/>
        <v>43</v>
      </c>
      <c r="T30" s="767">
        <f t="shared" si="7"/>
        <v>224</v>
      </c>
      <c r="U30" s="768">
        <f t="shared" si="7"/>
        <v>404</v>
      </c>
    </row>
    <row r="31" spans="1:22" s="644" customFormat="1" ht="21" customHeight="1" x14ac:dyDescent="0.2">
      <c r="A31" s="909"/>
      <c r="B31" s="910"/>
      <c r="C31" s="760"/>
      <c r="D31" s="760"/>
      <c r="E31" s="760"/>
      <c r="F31" s="760"/>
      <c r="G31" s="760"/>
      <c r="H31" s="761"/>
      <c r="I31" s="759"/>
      <c r="J31" s="760"/>
      <c r="K31" s="760"/>
      <c r="L31" s="760"/>
      <c r="M31" s="760"/>
      <c r="N31" s="762"/>
      <c r="O31" s="436"/>
      <c r="P31" s="763"/>
      <c r="Q31" s="763"/>
      <c r="R31" s="763"/>
      <c r="S31" s="763"/>
      <c r="T31" s="762"/>
      <c r="U31" s="764"/>
    </row>
    <row r="32" spans="1:22" ht="21" customHeight="1" x14ac:dyDescent="0.2">
      <c r="A32" s="1253" t="s">
        <v>228</v>
      </c>
      <c r="B32" s="949" t="s">
        <v>353</v>
      </c>
      <c r="C32" s="700">
        <v>22</v>
      </c>
      <c r="D32" s="700">
        <v>6</v>
      </c>
      <c r="E32" s="700">
        <v>238</v>
      </c>
      <c r="F32" s="700">
        <v>69</v>
      </c>
      <c r="G32" s="700">
        <v>20</v>
      </c>
      <c r="H32" s="766">
        <f>SUM(C32:G32)</f>
        <v>355</v>
      </c>
      <c r="I32" s="790">
        <v>19</v>
      </c>
      <c r="J32" s="700">
        <v>7</v>
      </c>
      <c r="K32" s="700">
        <v>67</v>
      </c>
      <c r="L32" s="700">
        <v>39</v>
      </c>
      <c r="M32" s="700">
        <v>10</v>
      </c>
      <c r="N32" s="766">
        <f>SUM(I32:M32)</f>
        <v>142</v>
      </c>
      <c r="O32" s="790">
        <v>288</v>
      </c>
      <c r="P32" s="700">
        <v>124</v>
      </c>
      <c r="Q32" s="700">
        <v>153</v>
      </c>
      <c r="R32" s="700">
        <v>22</v>
      </c>
      <c r="S32" s="700">
        <v>42</v>
      </c>
      <c r="T32" s="766">
        <f>SUM(O32:S32)</f>
        <v>629</v>
      </c>
      <c r="U32" s="749">
        <f>H32+N32+T32</f>
        <v>1126</v>
      </c>
      <c r="V32" s="644"/>
    </row>
    <row r="33" spans="1:22" ht="21" customHeight="1" x14ac:dyDescent="0.2">
      <c r="A33" s="1254"/>
      <c r="B33" s="908" t="s">
        <v>354</v>
      </c>
      <c r="C33" s="688">
        <v>31</v>
      </c>
      <c r="D33" s="688">
        <v>11</v>
      </c>
      <c r="E33" s="688">
        <v>416</v>
      </c>
      <c r="F33" s="688">
        <v>75</v>
      </c>
      <c r="G33" s="688">
        <v>25</v>
      </c>
      <c r="H33" s="1082">
        <f>SUM(C33:G33)</f>
        <v>558</v>
      </c>
      <c r="I33" s="615">
        <v>14</v>
      </c>
      <c r="J33" s="688">
        <v>7</v>
      </c>
      <c r="K33" s="688">
        <v>100</v>
      </c>
      <c r="L33" s="688">
        <v>34</v>
      </c>
      <c r="M33" s="688">
        <v>11</v>
      </c>
      <c r="N33" s="1082">
        <f>SUM(I33:M33)</f>
        <v>166</v>
      </c>
      <c r="O33" s="615">
        <v>391</v>
      </c>
      <c r="P33" s="688">
        <v>141</v>
      </c>
      <c r="Q33" s="688">
        <v>221</v>
      </c>
      <c r="R33" s="688">
        <v>33</v>
      </c>
      <c r="S33" s="688">
        <v>46</v>
      </c>
      <c r="T33" s="1082">
        <f>SUM(O33:S33)</f>
        <v>832</v>
      </c>
      <c r="U33" s="1083">
        <f t="shared" ref="U33:U40" si="8">H33+N33+T33</f>
        <v>1556</v>
      </c>
      <c r="V33" s="644"/>
    </row>
    <row r="34" spans="1:22" ht="21" customHeight="1" x14ac:dyDescent="0.2">
      <c r="A34" s="1254"/>
      <c r="B34" s="945" t="s">
        <v>355</v>
      </c>
      <c r="C34" s="686">
        <v>46</v>
      </c>
      <c r="D34" s="686">
        <v>9</v>
      </c>
      <c r="E34" s="686">
        <v>493</v>
      </c>
      <c r="F34" s="686">
        <v>75</v>
      </c>
      <c r="G34" s="686">
        <v>30</v>
      </c>
      <c r="H34" s="748">
        <f>SUM(C34:G34)</f>
        <v>653</v>
      </c>
      <c r="I34" s="765">
        <v>26</v>
      </c>
      <c r="J34" s="686">
        <v>7</v>
      </c>
      <c r="K34" s="686">
        <v>149</v>
      </c>
      <c r="L34" s="686">
        <v>44</v>
      </c>
      <c r="M34" s="686">
        <v>17</v>
      </c>
      <c r="N34" s="748">
        <f>SUM(I34:M34)</f>
        <v>243</v>
      </c>
      <c r="O34" s="765">
        <v>449</v>
      </c>
      <c r="P34" s="686">
        <v>175</v>
      </c>
      <c r="Q34" s="686">
        <v>293</v>
      </c>
      <c r="R34" s="686">
        <v>30</v>
      </c>
      <c r="S34" s="686">
        <v>87</v>
      </c>
      <c r="T34" s="748">
        <f>SUM(O34:S34)</f>
        <v>1034</v>
      </c>
      <c r="U34" s="750">
        <f t="shared" si="8"/>
        <v>1930</v>
      </c>
      <c r="V34" s="644"/>
    </row>
    <row r="35" spans="1:22" ht="21" hidden="1" customHeight="1" x14ac:dyDescent="0.2">
      <c r="A35" s="1254"/>
      <c r="B35" s="908" t="s">
        <v>356</v>
      </c>
      <c r="C35" s="703"/>
      <c r="D35" s="703"/>
      <c r="E35" s="703"/>
      <c r="F35" s="703"/>
      <c r="G35" s="703"/>
      <c r="H35" s="1082">
        <f>SUM(C35:G35)</f>
        <v>0</v>
      </c>
      <c r="I35" s="1084"/>
      <c r="J35" s="703"/>
      <c r="K35" s="703"/>
      <c r="L35" s="703"/>
      <c r="M35" s="703"/>
      <c r="N35" s="1082">
        <f>SUM(I35:M35)</f>
        <v>0</v>
      </c>
      <c r="O35" s="1084"/>
      <c r="P35" s="703"/>
      <c r="Q35" s="703"/>
      <c r="R35" s="703"/>
      <c r="S35" s="703"/>
      <c r="T35" s="1082">
        <f>SUM(O35:S35)</f>
        <v>0</v>
      </c>
      <c r="U35" s="1083">
        <f>H35+N35+T35</f>
        <v>0</v>
      </c>
      <c r="V35" s="644"/>
    </row>
    <row r="36" spans="1:22" ht="21" customHeight="1" x14ac:dyDescent="0.2">
      <c r="A36" s="1254"/>
      <c r="B36" s="946" t="s">
        <v>362</v>
      </c>
      <c r="C36" s="687">
        <f t="shared" ref="C36:S36" si="9">SUM(C32:C35)</f>
        <v>99</v>
      </c>
      <c r="D36" s="687">
        <f t="shared" si="9"/>
        <v>26</v>
      </c>
      <c r="E36" s="687">
        <f t="shared" si="9"/>
        <v>1147</v>
      </c>
      <c r="F36" s="687">
        <f t="shared" si="9"/>
        <v>219</v>
      </c>
      <c r="G36" s="687">
        <f t="shared" si="9"/>
        <v>75</v>
      </c>
      <c r="H36" s="1036">
        <f>SUM(H32:H35)</f>
        <v>1566</v>
      </c>
      <c r="I36" s="1037">
        <f t="shared" si="9"/>
        <v>59</v>
      </c>
      <c r="J36" s="687">
        <f t="shared" si="9"/>
        <v>21</v>
      </c>
      <c r="K36" s="687">
        <f t="shared" si="9"/>
        <v>316</v>
      </c>
      <c r="L36" s="687">
        <f t="shared" si="9"/>
        <v>117</v>
      </c>
      <c r="M36" s="687">
        <f t="shared" si="9"/>
        <v>38</v>
      </c>
      <c r="N36" s="1036">
        <f>SUM(N32:N35)</f>
        <v>551</v>
      </c>
      <c r="O36" s="1037">
        <f t="shared" si="9"/>
        <v>1128</v>
      </c>
      <c r="P36" s="687">
        <f t="shared" si="9"/>
        <v>440</v>
      </c>
      <c r="Q36" s="687">
        <f t="shared" si="9"/>
        <v>667</v>
      </c>
      <c r="R36" s="687">
        <f t="shared" si="9"/>
        <v>85</v>
      </c>
      <c r="S36" s="687">
        <f t="shared" si="9"/>
        <v>175</v>
      </c>
      <c r="T36" s="1036">
        <f>SUM(T32:T35)</f>
        <v>2495</v>
      </c>
      <c r="U36" s="1038">
        <f t="shared" si="8"/>
        <v>4612</v>
      </c>
      <c r="V36" s="644"/>
    </row>
    <row r="37" spans="1:22" ht="21" hidden="1" customHeight="1" x14ac:dyDescent="0.2">
      <c r="A37" s="1254"/>
      <c r="B37" s="947" t="s">
        <v>291</v>
      </c>
      <c r="C37" s="666">
        <v>43</v>
      </c>
      <c r="D37" s="666">
        <v>13</v>
      </c>
      <c r="E37" s="666">
        <v>461</v>
      </c>
      <c r="F37" s="666">
        <v>74</v>
      </c>
      <c r="G37" s="666">
        <v>44</v>
      </c>
      <c r="H37" s="748">
        <f>SUM(C37:G37)</f>
        <v>635</v>
      </c>
      <c r="I37" s="765">
        <v>22</v>
      </c>
      <c r="J37" s="686">
        <v>8</v>
      </c>
      <c r="K37" s="686">
        <v>142</v>
      </c>
      <c r="L37" s="686">
        <v>48</v>
      </c>
      <c r="M37" s="686">
        <v>17</v>
      </c>
      <c r="N37" s="1041">
        <f>SUM(I37:M37)</f>
        <v>237</v>
      </c>
      <c r="O37" s="765">
        <v>413</v>
      </c>
      <c r="P37" s="686">
        <v>157</v>
      </c>
      <c r="Q37" s="686">
        <v>227</v>
      </c>
      <c r="R37" s="686">
        <v>37</v>
      </c>
      <c r="S37" s="686">
        <v>79</v>
      </c>
      <c r="T37" s="1041">
        <f>SUM(O37:S37)</f>
        <v>913</v>
      </c>
      <c r="U37" s="750">
        <f t="shared" si="8"/>
        <v>1785</v>
      </c>
      <c r="V37" s="644"/>
    </row>
    <row r="38" spans="1:22" s="506" customFormat="1" ht="21" hidden="1" customHeight="1" x14ac:dyDescent="0.2">
      <c r="A38" s="1254"/>
      <c r="B38" s="1085" t="s">
        <v>292</v>
      </c>
      <c r="C38" s="671">
        <v>41</v>
      </c>
      <c r="D38" s="671">
        <v>11</v>
      </c>
      <c r="E38" s="671">
        <v>478</v>
      </c>
      <c r="F38" s="671">
        <v>100</v>
      </c>
      <c r="G38" s="671">
        <v>34</v>
      </c>
      <c r="H38" s="1082">
        <f>SUM(C38:G38)</f>
        <v>664</v>
      </c>
      <c r="I38" s="615">
        <v>36</v>
      </c>
      <c r="J38" s="688">
        <v>8</v>
      </c>
      <c r="K38" s="688">
        <v>124</v>
      </c>
      <c r="L38" s="688">
        <v>34</v>
      </c>
      <c r="M38" s="688">
        <v>8</v>
      </c>
      <c r="N38" s="1086">
        <f>SUM(I38:M38)</f>
        <v>210</v>
      </c>
      <c r="O38" s="615">
        <v>452</v>
      </c>
      <c r="P38" s="688">
        <v>186</v>
      </c>
      <c r="Q38" s="688">
        <v>266</v>
      </c>
      <c r="R38" s="688">
        <v>37</v>
      </c>
      <c r="S38" s="688">
        <v>81</v>
      </c>
      <c r="T38" s="1086">
        <f>SUM(O38:S38)</f>
        <v>1022</v>
      </c>
      <c r="U38" s="1083">
        <f t="shared" si="8"/>
        <v>1896</v>
      </c>
      <c r="V38" s="644"/>
    </row>
    <row r="39" spans="1:22" s="644" customFormat="1" ht="21" customHeight="1" x14ac:dyDescent="0.2">
      <c r="A39" s="1254"/>
      <c r="B39" s="947" t="s">
        <v>293</v>
      </c>
      <c r="C39" s="666">
        <v>38</v>
      </c>
      <c r="D39" s="666">
        <v>9</v>
      </c>
      <c r="E39" s="666">
        <v>416</v>
      </c>
      <c r="F39" s="666">
        <v>105</v>
      </c>
      <c r="G39" s="666">
        <v>33</v>
      </c>
      <c r="H39" s="748">
        <f>SUM(C39:G39)</f>
        <v>601</v>
      </c>
      <c r="I39" s="765">
        <v>25</v>
      </c>
      <c r="J39" s="686">
        <v>2</v>
      </c>
      <c r="K39" s="686">
        <v>120</v>
      </c>
      <c r="L39" s="686">
        <v>43</v>
      </c>
      <c r="M39" s="686">
        <v>11</v>
      </c>
      <c r="N39" s="748">
        <f>SUM(I39:M39)</f>
        <v>201</v>
      </c>
      <c r="O39" s="765">
        <v>427</v>
      </c>
      <c r="P39" s="686">
        <v>175</v>
      </c>
      <c r="Q39" s="686">
        <v>251</v>
      </c>
      <c r="R39" s="686">
        <v>31</v>
      </c>
      <c r="S39" s="686">
        <v>98</v>
      </c>
      <c r="T39" s="748">
        <f>SUM(O39:S39)</f>
        <v>982</v>
      </c>
      <c r="U39" s="750">
        <f t="shared" si="8"/>
        <v>1784</v>
      </c>
    </row>
    <row r="40" spans="1:22" s="644" customFormat="1" ht="21" hidden="1" customHeight="1" x14ac:dyDescent="0.2">
      <c r="A40" s="1254"/>
      <c r="B40" s="948" t="s">
        <v>294</v>
      </c>
      <c r="C40" s="687">
        <v>35</v>
      </c>
      <c r="D40" s="687">
        <v>12</v>
      </c>
      <c r="E40" s="687">
        <v>292</v>
      </c>
      <c r="F40" s="687">
        <v>89</v>
      </c>
      <c r="G40" s="687">
        <v>23</v>
      </c>
      <c r="H40" s="1036">
        <f>SUM(C40:G40)</f>
        <v>451</v>
      </c>
      <c r="I40" s="1087">
        <v>21</v>
      </c>
      <c r="J40" s="888">
        <v>9</v>
      </c>
      <c r="K40" s="888">
        <v>100</v>
      </c>
      <c r="L40" s="888">
        <v>42</v>
      </c>
      <c r="M40" s="888">
        <v>13</v>
      </c>
      <c r="N40" s="1036">
        <f>SUM(I40:M40)</f>
        <v>185</v>
      </c>
      <c r="O40" s="1087">
        <v>361</v>
      </c>
      <c r="P40" s="888">
        <v>127</v>
      </c>
      <c r="Q40" s="888">
        <v>189</v>
      </c>
      <c r="R40" s="888">
        <v>34</v>
      </c>
      <c r="S40" s="888">
        <v>65</v>
      </c>
      <c r="T40" s="1036">
        <f>SUM(O40:S40)</f>
        <v>776</v>
      </c>
      <c r="U40" s="1038">
        <f t="shared" si="8"/>
        <v>1412</v>
      </c>
    </row>
    <row r="41" spans="1:22" s="644" customFormat="1" ht="21" hidden="1" customHeight="1" x14ac:dyDescent="0.2">
      <c r="A41" s="1254"/>
      <c r="B41" s="1085" t="s">
        <v>269</v>
      </c>
      <c r="C41" s="688">
        <f>SUM(C37:C40)</f>
        <v>157</v>
      </c>
      <c r="D41" s="688">
        <f>SUM(D37:D40)</f>
        <v>45</v>
      </c>
      <c r="E41" s="688">
        <f>SUM(E37:E40)</f>
        <v>1647</v>
      </c>
      <c r="F41" s="688">
        <f>SUM(F37:F40)</f>
        <v>368</v>
      </c>
      <c r="G41" s="688">
        <f>SUM(G37:G40)</f>
        <v>134</v>
      </c>
      <c r="H41" s="1082">
        <f>SUM(C41:G41)</f>
        <v>2351</v>
      </c>
      <c r="I41" s="615">
        <f>SUM(I37:I40)</f>
        <v>104</v>
      </c>
      <c r="J41" s="688">
        <f>SUM(J37:J40)</f>
        <v>27</v>
      </c>
      <c r="K41" s="688">
        <f>SUM(K37:K40)</f>
        <v>486</v>
      </c>
      <c r="L41" s="688">
        <f>SUM(L37:L40)</f>
        <v>167</v>
      </c>
      <c r="M41" s="688">
        <f>SUM(M37:M40)</f>
        <v>49</v>
      </c>
      <c r="N41" s="1082">
        <f>SUM(I41:M41)</f>
        <v>833</v>
      </c>
      <c r="O41" s="615">
        <f>SUM(O37:O40)</f>
        <v>1653</v>
      </c>
      <c r="P41" s="688">
        <f>SUM(P37:P40)</f>
        <v>645</v>
      </c>
      <c r="Q41" s="688">
        <f>SUM(Q37:Q40)</f>
        <v>933</v>
      </c>
      <c r="R41" s="688">
        <f>SUM(R37:R40)</f>
        <v>139</v>
      </c>
      <c r="S41" s="688">
        <f>SUM(S37:S40)</f>
        <v>323</v>
      </c>
      <c r="T41" s="1082">
        <f>SUM(O41:S41)</f>
        <v>3693</v>
      </c>
      <c r="U41" s="1083">
        <f>H41+N41+T41</f>
        <v>6877</v>
      </c>
    </row>
    <row r="42" spans="1:22" ht="21" customHeight="1" x14ac:dyDescent="0.2">
      <c r="A42" s="1254"/>
      <c r="B42" s="946" t="s">
        <v>582</v>
      </c>
      <c r="C42" s="687">
        <f>C34-C39</f>
        <v>8</v>
      </c>
      <c r="D42" s="687">
        <f t="shared" ref="D42:U42" si="10">D34-D39</f>
        <v>0</v>
      </c>
      <c r="E42" s="687">
        <f t="shared" si="10"/>
        <v>77</v>
      </c>
      <c r="F42" s="687">
        <f t="shared" si="10"/>
        <v>-30</v>
      </c>
      <c r="G42" s="687">
        <f t="shared" si="10"/>
        <v>-3</v>
      </c>
      <c r="H42" s="1039">
        <f t="shared" si="10"/>
        <v>52</v>
      </c>
      <c r="I42" s="1037">
        <f t="shared" si="10"/>
        <v>1</v>
      </c>
      <c r="J42" s="687">
        <f t="shared" si="10"/>
        <v>5</v>
      </c>
      <c r="K42" s="687">
        <f t="shared" si="10"/>
        <v>29</v>
      </c>
      <c r="L42" s="687">
        <f t="shared" si="10"/>
        <v>1</v>
      </c>
      <c r="M42" s="687">
        <f t="shared" si="10"/>
        <v>6</v>
      </c>
      <c r="N42" s="1039">
        <f t="shared" si="10"/>
        <v>42</v>
      </c>
      <c r="O42" s="1037">
        <f t="shared" si="10"/>
        <v>22</v>
      </c>
      <c r="P42" s="687">
        <f t="shared" si="10"/>
        <v>0</v>
      </c>
      <c r="Q42" s="687">
        <f t="shared" si="10"/>
        <v>42</v>
      </c>
      <c r="R42" s="687">
        <f t="shared" si="10"/>
        <v>-1</v>
      </c>
      <c r="S42" s="687">
        <f t="shared" si="10"/>
        <v>-11</v>
      </c>
      <c r="T42" s="1039">
        <f t="shared" si="10"/>
        <v>52</v>
      </c>
      <c r="U42" s="1040">
        <f t="shared" si="10"/>
        <v>146</v>
      </c>
      <c r="V42" s="644"/>
    </row>
    <row r="43" spans="1:22" s="644" customFormat="1" ht="21" customHeight="1" x14ac:dyDescent="0.2">
      <c r="A43" s="1254"/>
      <c r="B43" s="945" t="s">
        <v>584</v>
      </c>
      <c r="C43" s="686">
        <f>C34-C33</f>
        <v>15</v>
      </c>
      <c r="D43" s="686">
        <f t="shared" ref="D43:U43" si="11">D34-D33</f>
        <v>-2</v>
      </c>
      <c r="E43" s="686">
        <f t="shared" si="11"/>
        <v>77</v>
      </c>
      <c r="F43" s="686">
        <f t="shared" si="11"/>
        <v>0</v>
      </c>
      <c r="G43" s="686">
        <f t="shared" si="11"/>
        <v>5</v>
      </c>
      <c r="H43" s="767">
        <f t="shared" si="11"/>
        <v>95</v>
      </c>
      <c r="I43" s="765">
        <f t="shared" si="11"/>
        <v>12</v>
      </c>
      <c r="J43" s="686">
        <f t="shared" si="11"/>
        <v>0</v>
      </c>
      <c r="K43" s="686">
        <f t="shared" si="11"/>
        <v>49</v>
      </c>
      <c r="L43" s="686">
        <f t="shared" si="11"/>
        <v>10</v>
      </c>
      <c r="M43" s="686">
        <f t="shared" si="11"/>
        <v>6</v>
      </c>
      <c r="N43" s="767">
        <f t="shared" si="11"/>
        <v>77</v>
      </c>
      <c r="O43" s="765">
        <f t="shared" si="11"/>
        <v>58</v>
      </c>
      <c r="P43" s="686">
        <f t="shared" si="11"/>
        <v>34</v>
      </c>
      <c r="Q43" s="686">
        <f t="shared" si="11"/>
        <v>72</v>
      </c>
      <c r="R43" s="686">
        <f t="shared" si="11"/>
        <v>-3</v>
      </c>
      <c r="S43" s="686">
        <f t="shared" si="11"/>
        <v>41</v>
      </c>
      <c r="T43" s="767">
        <f t="shared" si="11"/>
        <v>202</v>
      </c>
      <c r="U43" s="768">
        <f t="shared" si="11"/>
        <v>374</v>
      </c>
    </row>
    <row r="44" spans="1:22" ht="21" customHeight="1" x14ac:dyDescent="0.2">
      <c r="A44" s="911"/>
      <c r="B44" s="910"/>
      <c r="C44" s="688"/>
      <c r="D44" s="688"/>
      <c r="E44" s="688"/>
      <c r="F44" s="688"/>
      <c r="G44" s="688"/>
      <c r="H44" s="706"/>
      <c r="I44" s="615"/>
      <c r="J44" s="688"/>
      <c r="K44" s="688"/>
      <c r="L44" s="688"/>
      <c r="M44" s="688"/>
      <c r="N44" s="762"/>
      <c r="O44" s="436"/>
      <c r="P44" s="763"/>
      <c r="Q44" s="763"/>
      <c r="R44" s="763"/>
      <c r="S44" s="763"/>
      <c r="T44" s="762"/>
      <c r="U44" s="764"/>
      <c r="V44" s="644"/>
    </row>
    <row r="45" spans="1:22" ht="21" customHeight="1" x14ac:dyDescent="0.2">
      <c r="A45" s="1253" t="s">
        <v>229</v>
      </c>
      <c r="B45" s="949" t="s">
        <v>353</v>
      </c>
      <c r="C45" s="950">
        <f t="shared" ref="C45:U45" si="12">IF(C19=0,"-",C32/C19)</f>
        <v>0.7857142857142857</v>
      </c>
      <c r="D45" s="951">
        <f t="shared" si="12"/>
        <v>1</v>
      </c>
      <c r="E45" s="951">
        <f t="shared" si="12"/>
        <v>0.98347107438016534</v>
      </c>
      <c r="F45" s="951">
        <f t="shared" si="12"/>
        <v>0.971830985915493</v>
      </c>
      <c r="G45" s="951">
        <f t="shared" si="12"/>
        <v>1</v>
      </c>
      <c r="H45" s="952">
        <f t="shared" si="12"/>
        <v>0.96730245231607626</v>
      </c>
      <c r="I45" s="950">
        <f t="shared" si="12"/>
        <v>0.95</v>
      </c>
      <c r="J45" s="951">
        <f t="shared" si="12"/>
        <v>1</v>
      </c>
      <c r="K45" s="951">
        <f t="shared" si="12"/>
        <v>1</v>
      </c>
      <c r="L45" s="951">
        <f t="shared" si="12"/>
        <v>0.95121951219512191</v>
      </c>
      <c r="M45" s="951">
        <f t="shared" si="12"/>
        <v>1</v>
      </c>
      <c r="N45" s="952">
        <f t="shared" si="12"/>
        <v>0.97931034482758617</v>
      </c>
      <c r="O45" s="950">
        <f t="shared" si="12"/>
        <v>0.92012779552715651</v>
      </c>
      <c r="P45" s="951">
        <f t="shared" si="12"/>
        <v>0.98412698412698407</v>
      </c>
      <c r="Q45" s="951">
        <f t="shared" si="12"/>
        <v>0.99350649350649356</v>
      </c>
      <c r="R45" s="951">
        <f t="shared" si="12"/>
        <v>0.75862068965517238</v>
      </c>
      <c r="S45" s="951">
        <f t="shared" si="12"/>
        <v>0.97674418604651159</v>
      </c>
      <c r="T45" s="952">
        <f t="shared" si="12"/>
        <v>0.9458646616541353</v>
      </c>
      <c r="U45" s="953">
        <f t="shared" si="12"/>
        <v>0.9566694987255735</v>
      </c>
      <c r="V45" s="644"/>
    </row>
    <row r="46" spans="1:22" ht="21" customHeight="1" x14ac:dyDescent="0.2">
      <c r="A46" s="1254"/>
      <c r="B46" s="908" t="s">
        <v>354</v>
      </c>
      <c r="C46" s="663">
        <f t="shared" ref="C46:U46" si="13">IF(C20=0,"-",C33/C20)</f>
        <v>0.86111111111111116</v>
      </c>
      <c r="D46" s="663">
        <f t="shared" si="13"/>
        <v>0.91666666666666663</v>
      </c>
      <c r="E46" s="663">
        <f t="shared" si="13"/>
        <v>0.99047619047619051</v>
      </c>
      <c r="F46" s="663">
        <f t="shared" si="13"/>
        <v>0.9375</v>
      </c>
      <c r="G46" s="663">
        <f t="shared" si="13"/>
        <v>1</v>
      </c>
      <c r="H46" s="616">
        <f t="shared" si="13"/>
        <v>0.97382198952879584</v>
      </c>
      <c r="I46" s="614">
        <f t="shared" si="13"/>
        <v>0.875</v>
      </c>
      <c r="J46" s="663">
        <f t="shared" si="13"/>
        <v>1</v>
      </c>
      <c r="K46" s="663">
        <f t="shared" si="13"/>
        <v>0.99009900990099009</v>
      </c>
      <c r="L46" s="663">
        <f t="shared" si="13"/>
        <v>0.91891891891891897</v>
      </c>
      <c r="M46" s="663">
        <f t="shared" si="13"/>
        <v>1</v>
      </c>
      <c r="N46" s="616">
        <f t="shared" si="13"/>
        <v>0.96511627906976749</v>
      </c>
      <c r="O46" s="614">
        <f t="shared" si="13"/>
        <v>0.93540669856459335</v>
      </c>
      <c r="P46" s="663">
        <f t="shared" si="13"/>
        <v>0.95270270270270274</v>
      </c>
      <c r="Q46" s="663">
        <f t="shared" si="13"/>
        <v>1</v>
      </c>
      <c r="R46" s="663">
        <f t="shared" si="13"/>
        <v>0.91666666666666663</v>
      </c>
      <c r="S46" s="663">
        <f t="shared" si="13"/>
        <v>0.97872340425531912</v>
      </c>
      <c r="T46" s="616">
        <f t="shared" si="13"/>
        <v>0.95632183908045976</v>
      </c>
      <c r="U46" s="1088">
        <f t="shared" si="13"/>
        <v>0.9634674922600619</v>
      </c>
      <c r="V46" s="644"/>
    </row>
    <row r="47" spans="1:22" ht="21" customHeight="1" x14ac:dyDescent="0.2">
      <c r="A47" s="1254"/>
      <c r="B47" s="945" t="s">
        <v>355</v>
      </c>
      <c r="C47" s="654">
        <f t="shared" ref="C47:U47" si="14">IF(C21=0,"-",C34/C21)</f>
        <v>0.88461538461538458</v>
      </c>
      <c r="D47" s="654">
        <f t="shared" si="14"/>
        <v>1</v>
      </c>
      <c r="E47" s="654">
        <f t="shared" si="14"/>
        <v>0.99195171026156936</v>
      </c>
      <c r="F47" s="654">
        <f t="shared" si="14"/>
        <v>0.91463414634146345</v>
      </c>
      <c r="G47" s="654">
        <f t="shared" si="14"/>
        <v>0.967741935483871</v>
      </c>
      <c r="H47" s="774">
        <f t="shared" si="14"/>
        <v>0.97317436661698953</v>
      </c>
      <c r="I47" s="773">
        <f t="shared" si="14"/>
        <v>0.9285714285714286</v>
      </c>
      <c r="J47" s="654">
        <f t="shared" si="14"/>
        <v>1</v>
      </c>
      <c r="K47" s="654">
        <f t="shared" si="14"/>
        <v>0.98026315789473684</v>
      </c>
      <c r="L47" s="654">
        <f t="shared" si="14"/>
        <v>0.88</v>
      </c>
      <c r="M47" s="654">
        <f t="shared" si="14"/>
        <v>1</v>
      </c>
      <c r="N47" s="774">
        <f t="shared" si="14"/>
        <v>0.95669291338582674</v>
      </c>
      <c r="O47" s="773">
        <f t="shared" si="14"/>
        <v>0.91260162601626016</v>
      </c>
      <c r="P47" s="654">
        <f t="shared" si="14"/>
        <v>0.95108695652173914</v>
      </c>
      <c r="Q47" s="654">
        <f t="shared" si="14"/>
        <v>0.98986486486486491</v>
      </c>
      <c r="R47" s="654">
        <f t="shared" si="14"/>
        <v>0.9375</v>
      </c>
      <c r="S47" s="654">
        <f t="shared" si="14"/>
        <v>0.96666666666666667</v>
      </c>
      <c r="T47" s="774">
        <f t="shared" si="14"/>
        <v>0.94515539305301643</v>
      </c>
      <c r="U47" s="775">
        <f t="shared" si="14"/>
        <v>0.95591877166914319</v>
      </c>
      <c r="V47" s="644"/>
    </row>
    <row r="48" spans="1:22" ht="21" hidden="1" customHeight="1" x14ac:dyDescent="0.2">
      <c r="A48" s="1254"/>
      <c r="B48" s="908" t="s">
        <v>356</v>
      </c>
      <c r="C48" s="663" t="str">
        <f t="shared" ref="C48:U48" si="15">IF(C22=0,"-",C35/C22)</f>
        <v>-</v>
      </c>
      <c r="D48" s="663" t="str">
        <f t="shared" si="15"/>
        <v>-</v>
      </c>
      <c r="E48" s="663" t="str">
        <f t="shared" si="15"/>
        <v>-</v>
      </c>
      <c r="F48" s="663" t="str">
        <f t="shared" si="15"/>
        <v>-</v>
      </c>
      <c r="G48" s="663" t="str">
        <f t="shared" si="15"/>
        <v>-</v>
      </c>
      <c r="H48" s="616" t="str">
        <f t="shared" si="15"/>
        <v>-</v>
      </c>
      <c r="I48" s="614" t="str">
        <f t="shared" si="15"/>
        <v>-</v>
      </c>
      <c r="J48" s="663" t="str">
        <f t="shared" si="15"/>
        <v>-</v>
      </c>
      <c r="K48" s="663" t="str">
        <f t="shared" si="15"/>
        <v>-</v>
      </c>
      <c r="L48" s="663" t="str">
        <f t="shared" si="15"/>
        <v>-</v>
      </c>
      <c r="M48" s="663" t="str">
        <f t="shared" si="15"/>
        <v>-</v>
      </c>
      <c r="N48" s="616" t="str">
        <f t="shared" si="15"/>
        <v>-</v>
      </c>
      <c r="O48" s="614" t="str">
        <f t="shared" si="15"/>
        <v>-</v>
      </c>
      <c r="P48" s="663" t="str">
        <f t="shared" si="15"/>
        <v>-</v>
      </c>
      <c r="Q48" s="663" t="str">
        <f t="shared" si="15"/>
        <v>-</v>
      </c>
      <c r="R48" s="663" t="str">
        <f t="shared" si="15"/>
        <v>-</v>
      </c>
      <c r="S48" s="663" t="str">
        <f t="shared" si="15"/>
        <v>-</v>
      </c>
      <c r="T48" s="616" t="str">
        <f t="shared" si="15"/>
        <v>-</v>
      </c>
      <c r="U48" s="1088" t="str">
        <f t="shared" si="15"/>
        <v>-</v>
      </c>
      <c r="V48" s="644"/>
    </row>
    <row r="49" spans="1:22" ht="21" customHeight="1" x14ac:dyDescent="0.2">
      <c r="A49" s="1254"/>
      <c r="B49" s="946" t="s">
        <v>362</v>
      </c>
      <c r="C49" s="245">
        <f t="shared" ref="C49:U49" si="16">IF(C23=0,"-",C36/C23)</f>
        <v>0.85344827586206895</v>
      </c>
      <c r="D49" s="245">
        <f t="shared" si="16"/>
        <v>0.96296296296296291</v>
      </c>
      <c r="E49" s="245">
        <f t="shared" si="16"/>
        <v>0.98964624676445212</v>
      </c>
      <c r="F49" s="245">
        <f t="shared" si="16"/>
        <v>0.93991416309012876</v>
      </c>
      <c r="G49" s="245">
        <f t="shared" si="16"/>
        <v>0.98684210526315785</v>
      </c>
      <c r="H49" s="817">
        <f t="shared" si="16"/>
        <v>0.97206703910614523</v>
      </c>
      <c r="I49" s="816">
        <f t="shared" si="16"/>
        <v>0.921875</v>
      </c>
      <c r="J49" s="245">
        <f t="shared" si="16"/>
        <v>1</v>
      </c>
      <c r="K49" s="245">
        <f t="shared" si="16"/>
        <v>0.98750000000000004</v>
      </c>
      <c r="L49" s="245">
        <f t="shared" si="16"/>
        <v>0.9140625</v>
      </c>
      <c r="M49" s="245">
        <f t="shared" si="16"/>
        <v>1</v>
      </c>
      <c r="N49" s="817">
        <f t="shared" si="16"/>
        <v>0.96497373029772326</v>
      </c>
      <c r="O49" s="816">
        <f t="shared" si="16"/>
        <v>0.92232215862632871</v>
      </c>
      <c r="P49" s="245">
        <f t="shared" si="16"/>
        <v>0.9606986899563319</v>
      </c>
      <c r="Q49" s="245">
        <f t="shared" si="16"/>
        <v>0.9940387481371088</v>
      </c>
      <c r="R49" s="245">
        <f t="shared" si="16"/>
        <v>0.87628865979381443</v>
      </c>
      <c r="S49" s="245">
        <f t="shared" si="16"/>
        <v>0.97222222222222221</v>
      </c>
      <c r="T49" s="817">
        <f t="shared" si="16"/>
        <v>0.94903004944845948</v>
      </c>
      <c r="U49" s="818">
        <f t="shared" si="16"/>
        <v>0.95863645811681564</v>
      </c>
      <c r="V49" s="644"/>
    </row>
    <row r="50" spans="1:22" ht="21" hidden="1" customHeight="1" x14ac:dyDescent="0.2">
      <c r="A50" s="1254"/>
      <c r="B50" s="947" t="s">
        <v>291</v>
      </c>
      <c r="C50" s="654">
        <f t="shared" ref="C50:U50" si="17">IF(C24=0,"-",C37/C24)</f>
        <v>0.87755102040816324</v>
      </c>
      <c r="D50" s="654">
        <f t="shared" si="17"/>
        <v>1</v>
      </c>
      <c r="E50" s="654">
        <f t="shared" si="17"/>
        <v>0.98085106382978726</v>
      </c>
      <c r="F50" s="654">
        <f t="shared" si="17"/>
        <v>0.85057471264367812</v>
      </c>
      <c r="G50" s="654">
        <f t="shared" si="17"/>
        <v>1</v>
      </c>
      <c r="H50" s="774">
        <f t="shared" si="17"/>
        <v>0.95776772247360487</v>
      </c>
      <c r="I50" s="773">
        <f t="shared" si="17"/>
        <v>0.95652173913043481</v>
      </c>
      <c r="J50" s="654">
        <f t="shared" si="17"/>
        <v>1</v>
      </c>
      <c r="K50" s="654">
        <f t="shared" si="17"/>
        <v>0.97931034482758617</v>
      </c>
      <c r="L50" s="654">
        <f t="shared" si="17"/>
        <v>0.90566037735849059</v>
      </c>
      <c r="M50" s="654">
        <f t="shared" si="17"/>
        <v>1</v>
      </c>
      <c r="N50" s="774">
        <f t="shared" si="17"/>
        <v>0.96341463414634143</v>
      </c>
      <c r="O50" s="773">
        <f t="shared" si="17"/>
        <v>0.88436830835117775</v>
      </c>
      <c r="P50" s="654">
        <f t="shared" si="17"/>
        <v>0.92899408284023666</v>
      </c>
      <c r="Q50" s="654">
        <f t="shared" si="17"/>
        <v>0.96595744680851059</v>
      </c>
      <c r="R50" s="654">
        <f t="shared" si="17"/>
        <v>0.69811320754716977</v>
      </c>
      <c r="S50" s="654">
        <f t="shared" si="17"/>
        <v>0.94047619047619047</v>
      </c>
      <c r="T50" s="774">
        <f t="shared" si="17"/>
        <v>0.90575396825396826</v>
      </c>
      <c r="U50" s="775">
        <f t="shared" si="17"/>
        <v>0.93114241001564946</v>
      </c>
      <c r="V50" s="644"/>
    </row>
    <row r="51" spans="1:22" s="506" customFormat="1" ht="21" hidden="1" customHeight="1" x14ac:dyDescent="0.2">
      <c r="A51" s="1254"/>
      <c r="B51" s="1085" t="s">
        <v>292</v>
      </c>
      <c r="C51" s="663">
        <f t="shared" ref="C51:U51" si="18">IF(C25=0,"-",C38/C25)</f>
        <v>0.85416666666666663</v>
      </c>
      <c r="D51" s="663">
        <f t="shared" si="18"/>
        <v>1</v>
      </c>
      <c r="E51" s="663">
        <f t="shared" si="18"/>
        <v>0.9855670103092784</v>
      </c>
      <c r="F51" s="663">
        <f t="shared" si="18"/>
        <v>0.90090090090090091</v>
      </c>
      <c r="G51" s="663">
        <f t="shared" si="18"/>
        <v>1</v>
      </c>
      <c r="H51" s="616">
        <f t="shared" si="18"/>
        <v>0.96371552975326558</v>
      </c>
      <c r="I51" s="614">
        <f t="shared" si="18"/>
        <v>0.8571428571428571</v>
      </c>
      <c r="J51" s="663">
        <f t="shared" si="18"/>
        <v>1</v>
      </c>
      <c r="K51" s="663">
        <f t="shared" si="18"/>
        <v>0.98412698412698407</v>
      </c>
      <c r="L51" s="663">
        <f t="shared" si="18"/>
        <v>0.94444444444444442</v>
      </c>
      <c r="M51" s="663">
        <f t="shared" si="18"/>
        <v>1</v>
      </c>
      <c r="N51" s="616">
        <f t="shared" si="18"/>
        <v>0.95454545454545459</v>
      </c>
      <c r="O51" s="614">
        <f t="shared" si="18"/>
        <v>0.89328063241106714</v>
      </c>
      <c r="P51" s="663">
        <f t="shared" si="18"/>
        <v>0.97382198952879584</v>
      </c>
      <c r="Q51" s="663">
        <f t="shared" si="18"/>
        <v>0.97435897435897434</v>
      </c>
      <c r="R51" s="663">
        <f t="shared" si="18"/>
        <v>0.82222222222222219</v>
      </c>
      <c r="S51" s="663">
        <f t="shared" si="18"/>
        <v>0.92045454545454541</v>
      </c>
      <c r="T51" s="616">
        <f t="shared" si="18"/>
        <v>0.92656391659111514</v>
      </c>
      <c r="U51" s="1088">
        <f t="shared" si="18"/>
        <v>0.94234592445328036</v>
      </c>
      <c r="V51" s="644"/>
    </row>
    <row r="52" spans="1:22" s="644" customFormat="1" ht="21" customHeight="1" x14ac:dyDescent="0.2">
      <c r="A52" s="1254"/>
      <c r="B52" s="947" t="s">
        <v>293</v>
      </c>
      <c r="C52" s="654">
        <f t="shared" ref="C52:U52" si="19">IF(C39=0,"-",C39/C26)</f>
        <v>0.86363636363636365</v>
      </c>
      <c r="D52" s="654">
        <f t="shared" si="19"/>
        <v>0.9</v>
      </c>
      <c r="E52" s="654">
        <f t="shared" si="19"/>
        <v>0.98578199052132698</v>
      </c>
      <c r="F52" s="654">
        <f t="shared" si="19"/>
        <v>0.9375</v>
      </c>
      <c r="G52" s="654">
        <f t="shared" si="19"/>
        <v>1</v>
      </c>
      <c r="H52" s="774">
        <f t="shared" si="19"/>
        <v>0.96779388083735907</v>
      </c>
      <c r="I52" s="773">
        <f t="shared" si="19"/>
        <v>0.92592592592592593</v>
      </c>
      <c r="J52" s="654">
        <f t="shared" si="19"/>
        <v>1</v>
      </c>
      <c r="K52" s="654">
        <f t="shared" si="19"/>
        <v>0.99173553719008267</v>
      </c>
      <c r="L52" s="654">
        <f t="shared" si="19"/>
        <v>0.91489361702127658</v>
      </c>
      <c r="M52" s="654">
        <f t="shared" si="19"/>
        <v>1</v>
      </c>
      <c r="N52" s="774">
        <f t="shared" si="19"/>
        <v>0.96634615384615385</v>
      </c>
      <c r="O52" s="773">
        <f t="shared" si="19"/>
        <v>0.91630901287553645</v>
      </c>
      <c r="P52" s="654">
        <f t="shared" si="19"/>
        <v>0.94086021505376349</v>
      </c>
      <c r="Q52" s="654">
        <f t="shared" si="19"/>
        <v>0.96911196911196906</v>
      </c>
      <c r="R52" s="654">
        <f t="shared" si="19"/>
        <v>0.73809523809523814</v>
      </c>
      <c r="S52" s="654">
        <f t="shared" si="19"/>
        <v>0.98</v>
      </c>
      <c r="T52" s="774">
        <f t="shared" si="19"/>
        <v>0.93257359924026595</v>
      </c>
      <c r="U52" s="775">
        <f t="shared" si="19"/>
        <v>0.94792773645058448</v>
      </c>
    </row>
    <row r="53" spans="1:22" s="644" customFormat="1" ht="21" hidden="1" customHeight="1" x14ac:dyDescent="0.2">
      <c r="A53" s="1254"/>
      <c r="B53" s="948" t="s">
        <v>294</v>
      </c>
      <c r="C53" s="245">
        <f t="shared" ref="C53:U53" si="20">IF(C40=0,"-",C40/C27)</f>
        <v>0.875</v>
      </c>
      <c r="D53" s="245">
        <f t="shared" si="20"/>
        <v>1</v>
      </c>
      <c r="E53" s="245">
        <f t="shared" si="20"/>
        <v>0.9965870307167235</v>
      </c>
      <c r="F53" s="245">
        <f t="shared" si="20"/>
        <v>0.94680851063829785</v>
      </c>
      <c r="G53" s="245">
        <f t="shared" si="20"/>
        <v>0.92</v>
      </c>
      <c r="H53" s="817">
        <f t="shared" si="20"/>
        <v>0.97198275862068961</v>
      </c>
      <c r="I53" s="816">
        <f t="shared" si="20"/>
        <v>0.875</v>
      </c>
      <c r="J53" s="245">
        <f t="shared" si="20"/>
        <v>1</v>
      </c>
      <c r="K53" s="245">
        <f t="shared" si="20"/>
        <v>0.99009900990099009</v>
      </c>
      <c r="L53" s="245">
        <f t="shared" si="20"/>
        <v>1</v>
      </c>
      <c r="M53" s="245">
        <f t="shared" si="20"/>
        <v>1</v>
      </c>
      <c r="N53" s="817">
        <f t="shared" si="20"/>
        <v>0.97883597883597884</v>
      </c>
      <c r="O53" s="816">
        <f t="shared" si="20"/>
        <v>0.88264058679706603</v>
      </c>
      <c r="P53" s="245">
        <f t="shared" si="20"/>
        <v>0.98449612403100772</v>
      </c>
      <c r="Q53" s="245">
        <f t="shared" si="20"/>
        <v>0.984375</v>
      </c>
      <c r="R53" s="245">
        <f t="shared" si="20"/>
        <v>0.85</v>
      </c>
      <c r="S53" s="245">
        <f t="shared" si="20"/>
        <v>0.97014925373134331</v>
      </c>
      <c r="T53" s="817">
        <f t="shared" si="20"/>
        <v>0.92712066905615298</v>
      </c>
      <c r="U53" s="818">
        <f t="shared" si="20"/>
        <v>0.94765100671140945</v>
      </c>
    </row>
    <row r="54" spans="1:22" s="644" customFormat="1" ht="21" hidden="1" customHeight="1" x14ac:dyDescent="0.2">
      <c r="A54" s="1254"/>
      <c r="B54" s="1085" t="s">
        <v>269</v>
      </c>
      <c r="C54" s="245">
        <f t="shared" ref="C54:U54" si="21">IF(C41=0,"-",C41/C28)</f>
        <v>0.86740331491712708</v>
      </c>
      <c r="D54" s="245">
        <f t="shared" si="21"/>
        <v>0.97826086956521741</v>
      </c>
      <c r="E54" s="245">
        <f t="shared" si="21"/>
        <v>0.98622754491017961</v>
      </c>
      <c r="F54" s="245">
        <f t="shared" si="21"/>
        <v>0.91089108910891092</v>
      </c>
      <c r="G54" s="245">
        <f t="shared" si="21"/>
        <v>0.98529411764705888</v>
      </c>
      <c r="H54" s="817">
        <f t="shared" si="21"/>
        <v>0.96471070988920804</v>
      </c>
      <c r="I54" s="816">
        <f t="shared" si="21"/>
        <v>0.89655172413793105</v>
      </c>
      <c r="J54" s="245">
        <f t="shared" si="21"/>
        <v>1</v>
      </c>
      <c r="K54" s="245">
        <f t="shared" si="21"/>
        <v>0.98580121703853951</v>
      </c>
      <c r="L54" s="245">
        <f t="shared" si="21"/>
        <v>0.9382022471910112</v>
      </c>
      <c r="M54" s="245">
        <f t="shared" si="21"/>
        <v>1</v>
      </c>
      <c r="N54" s="817">
        <f t="shared" si="21"/>
        <v>0.96523754345307067</v>
      </c>
      <c r="O54" s="816">
        <f t="shared" si="21"/>
        <v>0.89448051948051943</v>
      </c>
      <c r="P54" s="245">
        <f t="shared" si="21"/>
        <v>0.9555555555555556</v>
      </c>
      <c r="Q54" s="245">
        <f t="shared" si="21"/>
        <v>0.97288842544317</v>
      </c>
      <c r="R54" s="245">
        <f t="shared" si="21"/>
        <v>0.77222222222222225</v>
      </c>
      <c r="S54" s="245">
        <f t="shared" si="21"/>
        <v>0.9528023598820059</v>
      </c>
      <c r="T54" s="817">
        <f t="shared" si="21"/>
        <v>0.92301924518870282</v>
      </c>
      <c r="U54" s="818">
        <f t="shared" si="21"/>
        <v>0.94192576359402824</v>
      </c>
    </row>
    <row r="55" spans="1:22" ht="24" customHeight="1" x14ac:dyDescent="0.2">
      <c r="A55" s="1254"/>
      <c r="B55" s="946" t="s">
        <v>583</v>
      </c>
      <c r="C55" s="1150">
        <f>(C47-C52)*100</f>
        <v>2.0979020979020935</v>
      </c>
      <c r="D55" s="259">
        <f t="shared" ref="D55:U55" si="22">(D47-D52)*100</f>
        <v>9.9999999999999982</v>
      </c>
      <c r="E55" s="259">
        <f t="shared" si="22"/>
        <v>0.61697197402423853</v>
      </c>
      <c r="F55" s="259">
        <f t="shared" si="22"/>
        <v>-2.286585365853655</v>
      </c>
      <c r="G55" s="259">
        <f t="shared" si="22"/>
        <v>-3.2258064516129004</v>
      </c>
      <c r="H55" s="937">
        <f t="shared" si="22"/>
        <v>0.53804857796304617</v>
      </c>
      <c r="I55" s="259">
        <f t="shared" si="22"/>
        <v>0.26455026455026731</v>
      </c>
      <c r="J55" s="259">
        <f t="shared" si="22"/>
        <v>0</v>
      </c>
      <c r="K55" s="259">
        <f t="shared" si="22"/>
        <v>-1.1472379295345836</v>
      </c>
      <c r="L55" s="259">
        <f t="shared" si="22"/>
        <v>-3.4893617021276579</v>
      </c>
      <c r="M55" s="259">
        <f t="shared" si="22"/>
        <v>0</v>
      </c>
      <c r="N55" s="937">
        <f t="shared" si="22"/>
        <v>-0.96532404603271171</v>
      </c>
      <c r="O55" s="259">
        <f t="shared" si="22"/>
        <v>-0.3707386859276296</v>
      </c>
      <c r="P55" s="259">
        <f t="shared" si="22"/>
        <v>1.0226741467975642</v>
      </c>
      <c r="Q55" s="259">
        <f t="shared" si="22"/>
        <v>2.075289575289585</v>
      </c>
      <c r="R55" s="259">
        <f t="shared" si="22"/>
        <v>19.940476190476186</v>
      </c>
      <c r="S55" s="259">
        <f t="shared" si="22"/>
        <v>-1.3333333333333308</v>
      </c>
      <c r="T55" s="937">
        <f t="shared" si="22"/>
        <v>1.2581793812750486</v>
      </c>
      <c r="U55" s="1042">
        <f t="shared" si="22"/>
        <v>0.79910352185587064</v>
      </c>
      <c r="V55" s="644"/>
    </row>
    <row r="56" spans="1:22" s="644" customFormat="1" ht="24" customHeight="1" x14ac:dyDescent="0.2">
      <c r="A56" s="1254"/>
      <c r="B56" s="945" t="s">
        <v>585</v>
      </c>
      <c r="C56" s="936">
        <f>(C47-C46)*100</f>
        <v>2.3504273504273421</v>
      </c>
      <c r="D56" s="693">
        <f t="shared" ref="D56:U56" si="23">(D47-D46)*100</f>
        <v>8.3333333333333375</v>
      </c>
      <c r="E56" s="693">
        <f t="shared" si="23"/>
        <v>0.14755197853788538</v>
      </c>
      <c r="F56" s="693">
        <f t="shared" si="23"/>
        <v>-2.286585365853655</v>
      </c>
      <c r="G56" s="693">
        <f t="shared" si="23"/>
        <v>-3.2258064516129004</v>
      </c>
      <c r="H56" s="752">
        <f t="shared" si="23"/>
        <v>-6.4762291180631149E-2</v>
      </c>
      <c r="I56" s="693">
        <f t="shared" si="23"/>
        <v>5.3571428571428603</v>
      </c>
      <c r="J56" s="693">
        <f t="shared" si="23"/>
        <v>0</v>
      </c>
      <c r="K56" s="693">
        <f t="shared" si="23"/>
        <v>-0.9835852006253254</v>
      </c>
      <c r="L56" s="693">
        <f t="shared" si="23"/>
        <v>-3.8918918918918965</v>
      </c>
      <c r="M56" s="693">
        <f t="shared" si="23"/>
        <v>0</v>
      </c>
      <c r="N56" s="752">
        <f t="shared" si="23"/>
        <v>-0.84233656839407534</v>
      </c>
      <c r="O56" s="693">
        <f t="shared" si="23"/>
        <v>-2.2805072548333194</v>
      </c>
      <c r="P56" s="693">
        <f t="shared" si="23"/>
        <v>-0.16157461809636064</v>
      </c>
      <c r="Q56" s="693">
        <f t="shared" si="23"/>
        <v>-1.0135135135135087</v>
      </c>
      <c r="R56" s="693">
        <f t="shared" si="23"/>
        <v>2.083333333333337</v>
      </c>
      <c r="S56" s="693">
        <f t="shared" si="23"/>
        <v>-1.2056737588652444</v>
      </c>
      <c r="T56" s="752">
        <f t="shared" si="23"/>
        <v>-1.1166446027443322</v>
      </c>
      <c r="U56" s="776">
        <f t="shared" si="23"/>
        <v>-0.75487205909187116</v>
      </c>
    </row>
    <row r="57" spans="1:22" s="644" customFormat="1" ht="24" customHeight="1" x14ac:dyDescent="0.2">
      <c r="A57" s="912"/>
      <c r="B57" s="908"/>
      <c r="C57" s="698"/>
      <c r="D57" s="698"/>
      <c r="E57" s="698"/>
      <c r="F57" s="698"/>
      <c r="G57" s="698"/>
      <c r="H57" s="743"/>
      <c r="I57" s="435"/>
      <c r="J57" s="698"/>
      <c r="K57" s="698"/>
      <c r="L57" s="698"/>
      <c r="M57" s="698"/>
      <c r="N57" s="743"/>
      <c r="O57" s="435"/>
      <c r="P57" s="698"/>
      <c r="Q57" s="698"/>
      <c r="R57" s="698"/>
      <c r="S57" s="698"/>
      <c r="T57" s="743"/>
      <c r="U57" s="598"/>
    </row>
    <row r="58" spans="1:22" s="644" customFormat="1" ht="24" customHeight="1" x14ac:dyDescent="0.2">
      <c r="A58" s="1253" t="s">
        <v>24</v>
      </c>
      <c r="B58" s="949" t="s">
        <v>353</v>
      </c>
      <c r="C58" s="700">
        <v>1</v>
      </c>
      <c r="D58" s="700">
        <v>0</v>
      </c>
      <c r="E58" s="700">
        <v>5</v>
      </c>
      <c r="F58" s="700">
        <v>3</v>
      </c>
      <c r="G58" s="700">
        <v>0</v>
      </c>
      <c r="H58" s="766">
        <f>SUM(C58:G58)</f>
        <v>9</v>
      </c>
      <c r="I58" s="790">
        <v>0</v>
      </c>
      <c r="J58" s="700">
        <v>0</v>
      </c>
      <c r="K58" s="700">
        <v>1</v>
      </c>
      <c r="L58" s="700">
        <v>3</v>
      </c>
      <c r="M58" s="700">
        <v>0</v>
      </c>
      <c r="N58" s="766">
        <f>SUM(I58:M58)</f>
        <v>4</v>
      </c>
      <c r="O58" s="790">
        <v>18</v>
      </c>
      <c r="P58" s="700">
        <v>6</v>
      </c>
      <c r="Q58" s="700">
        <v>1</v>
      </c>
      <c r="R58" s="700">
        <v>4</v>
      </c>
      <c r="S58" s="700">
        <v>2</v>
      </c>
      <c r="T58" s="766">
        <f>SUM(O58:S58)</f>
        <v>31</v>
      </c>
      <c r="U58" s="749">
        <f>H58+N58+T58</f>
        <v>44</v>
      </c>
    </row>
    <row r="59" spans="1:22" s="644" customFormat="1" ht="24" customHeight="1" x14ac:dyDescent="0.2">
      <c r="A59" s="1254"/>
      <c r="B59" s="908" t="s">
        <v>354</v>
      </c>
      <c r="C59" s="688">
        <v>3</v>
      </c>
      <c r="D59" s="688">
        <v>0</v>
      </c>
      <c r="E59" s="688">
        <v>3</v>
      </c>
      <c r="F59" s="688">
        <v>10</v>
      </c>
      <c r="G59" s="688">
        <v>0</v>
      </c>
      <c r="H59" s="1082">
        <f>SUM(C59:G59)</f>
        <v>16</v>
      </c>
      <c r="I59" s="615">
        <v>1</v>
      </c>
      <c r="J59" s="688">
        <v>1</v>
      </c>
      <c r="K59" s="688">
        <v>2</v>
      </c>
      <c r="L59" s="688">
        <v>3</v>
      </c>
      <c r="M59" s="688">
        <v>0</v>
      </c>
      <c r="N59" s="1082">
        <f>SUM(I59:M59)</f>
        <v>7</v>
      </c>
      <c r="O59" s="615">
        <v>29</v>
      </c>
      <c r="P59" s="688">
        <v>5</v>
      </c>
      <c r="Q59" s="688">
        <v>3</v>
      </c>
      <c r="R59" s="688">
        <v>2</v>
      </c>
      <c r="S59" s="688">
        <v>5</v>
      </c>
      <c r="T59" s="1082">
        <f>SUM(O59:S59)</f>
        <v>44</v>
      </c>
      <c r="U59" s="1083">
        <f t="shared" ref="U59:U66" si="24">H59+N59+T59</f>
        <v>67</v>
      </c>
    </row>
    <row r="60" spans="1:22" s="644" customFormat="1" ht="24" customHeight="1" x14ac:dyDescent="0.2">
      <c r="A60" s="1254"/>
      <c r="B60" s="945" t="s">
        <v>355</v>
      </c>
      <c r="C60" s="686">
        <v>2</v>
      </c>
      <c r="D60" s="686">
        <v>0</v>
      </c>
      <c r="E60" s="686">
        <v>3</v>
      </c>
      <c r="F60" s="686">
        <v>7</v>
      </c>
      <c r="G60" s="686">
        <v>1</v>
      </c>
      <c r="H60" s="748">
        <f>SUM(C60:G60)</f>
        <v>13</v>
      </c>
      <c r="I60" s="765">
        <v>7</v>
      </c>
      <c r="J60" s="686">
        <v>0</v>
      </c>
      <c r="K60" s="686">
        <v>2</v>
      </c>
      <c r="L60" s="686">
        <v>3</v>
      </c>
      <c r="M60" s="686">
        <v>0</v>
      </c>
      <c r="N60" s="748">
        <f>SUM(I60:M60)</f>
        <v>12</v>
      </c>
      <c r="O60" s="765">
        <v>46</v>
      </c>
      <c r="P60" s="686">
        <v>8</v>
      </c>
      <c r="Q60" s="686">
        <v>3</v>
      </c>
      <c r="R60" s="686">
        <v>3</v>
      </c>
      <c r="S60" s="686">
        <v>2</v>
      </c>
      <c r="T60" s="748">
        <f>SUM(O60:S60)</f>
        <v>62</v>
      </c>
      <c r="U60" s="750">
        <f t="shared" si="24"/>
        <v>87</v>
      </c>
    </row>
    <row r="61" spans="1:22" s="644" customFormat="1" ht="24" hidden="1" customHeight="1" x14ac:dyDescent="0.2">
      <c r="A61" s="1254"/>
      <c r="B61" s="908" t="s">
        <v>356</v>
      </c>
      <c r="C61" s="703"/>
      <c r="D61" s="703"/>
      <c r="E61" s="703"/>
      <c r="F61" s="703"/>
      <c r="G61" s="703"/>
      <c r="H61" s="1082">
        <f>SUM(C61:G61)</f>
        <v>0</v>
      </c>
      <c r="I61" s="1084"/>
      <c r="J61" s="703"/>
      <c r="K61" s="703"/>
      <c r="L61" s="703"/>
      <c r="M61" s="703"/>
      <c r="N61" s="1082">
        <f>SUM(I61:M61)</f>
        <v>0</v>
      </c>
      <c r="O61" s="1084"/>
      <c r="P61" s="703"/>
      <c r="Q61" s="703"/>
      <c r="R61" s="703"/>
      <c r="S61" s="703"/>
      <c r="T61" s="1082">
        <f>SUM(O61:S61)</f>
        <v>0</v>
      </c>
      <c r="U61" s="1083">
        <f>H61+N61+T61</f>
        <v>0</v>
      </c>
    </row>
    <row r="62" spans="1:22" s="644" customFormat="1" ht="24" customHeight="1" x14ac:dyDescent="0.2">
      <c r="A62" s="1254"/>
      <c r="B62" s="946" t="s">
        <v>362</v>
      </c>
      <c r="C62" s="687">
        <f t="shared" ref="C62:S62" si="25">SUM(C58:C61)</f>
        <v>6</v>
      </c>
      <c r="D62" s="687">
        <f t="shared" si="25"/>
        <v>0</v>
      </c>
      <c r="E62" s="687">
        <f t="shared" si="25"/>
        <v>11</v>
      </c>
      <c r="F62" s="687">
        <f t="shared" si="25"/>
        <v>20</v>
      </c>
      <c r="G62" s="687">
        <f t="shared" si="25"/>
        <v>1</v>
      </c>
      <c r="H62" s="1036">
        <f>SUM(H58:H61)</f>
        <v>38</v>
      </c>
      <c r="I62" s="1037">
        <f t="shared" si="25"/>
        <v>8</v>
      </c>
      <c r="J62" s="687">
        <f t="shared" si="25"/>
        <v>1</v>
      </c>
      <c r="K62" s="687">
        <f t="shared" si="25"/>
        <v>5</v>
      </c>
      <c r="L62" s="687">
        <f t="shared" si="25"/>
        <v>9</v>
      </c>
      <c r="M62" s="687">
        <f t="shared" si="25"/>
        <v>0</v>
      </c>
      <c r="N62" s="1036">
        <f>SUM(N58:N61)</f>
        <v>23</v>
      </c>
      <c r="O62" s="1037">
        <f t="shared" si="25"/>
        <v>93</v>
      </c>
      <c r="P62" s="687">
        <f t="shared" si="25"/>
        <v>19</v>
      </c>
      <c r="Q62" s="687">
        <f t="shared" si="25"/>
        <v>7</v>
      </c>
      <c r="R62" s="687">
        <f t="shared" si="25"/>
        <v>9</v>
      </c>
      <c r="S62" s="687">
        <f t="shared" si="25"/>
        <v>9</v>
      </c>
      <c r="T62" s="1036">
        <f>SUM(T58:T61)</f>
        <v>137</v>
      </c>
      <c r="U62" s="1038">
        <f t="shared" si="24"/>
        <v>198</v>
      </c>
    </row>
    <row r="63" spans="1:22" s="644" customFormat="1" ht="24" hidden="1" customHeight="1" x14ac:dyDescent="0.2">
      <c r="A63" s="1254"/>
      <c r="B63" s="947" t="s">
        <v>291</v>
      </c>
      <c r="C63" s="666">
        <v>4</v>
      </c>
      <c r="D63" s="666">
        <v>0</v>
      </c>
      <c r="E63" s="666">
        <v>4</v>
      </c>
      <c r="F63" s="666">
        <v>10</v>
      </c>
      <c r="G63" s="666">
        <v>1</v>
      </c>
      <c r="H63" s="748">
        <f>SUM(C63:G63)</f>
        <v>19</v>
      </c>
      <c r="I63" s="765">
        <v>2</v>
      </c>
      <c r="J63" s="686">
        <v>0</v>
      </c>
      <c r="K63" s="686">
        <v>3</v>
      </c>
      <c r="L63" s="686">
        <v>1</v>
      </c>
      <c r="M63" s="686">
        <v>0</v>
      </c>
      <c r="N63" s="1041">
        <f>SUM(I63:M63)</f>
        <v>6</v>
      </c>
      <c r="O63" s="765">
        <v>38</v>
      </c>
      <c r="P63" s="686">
        <v>10</v>
      </c>
      <c r="Q63" s="686">
        <v>3</v>
      </c>
      <c r="R63" s="686">
        <v>7</v>
      </c>
      <c r="S63" s="686">
        <v>1</v>
      </c>
      <c r="T63" s="1041">
        <f>SUM(O63:S63)</f>
        <v>59</v>
      </c>
      <c r="U63" s="750">
        <f t="shared" si="24"/>
        <v>84</v>
      </c>
    </row>
    <row r="64" spans="1:22" s="644" customFormat="1" ht="24" hidden="1" customHeight="1" x14ac:dyDescent="0.2">
      <c r="A64" s="1254"/>
      <c r="B64" s="1085" t="s">
        <v>292</v>
      </c>
      <c r="C64" s="671">
        <v>1</v>
      </c>
      <c r="D64" s="671">
        <v>1</v>
      </c>
      <c r="E64" s="671">
        <v>3</v>
      </c>
      <c r="F64" s="671">
        <v>8</v>
      </c>
      <c r="G64" s="671">
        <v>1</v>
      </c>
      <c r="H64" s="1082">
        <f>SUM(C64:G64)</f>
        <v>14</v>
      </c>
      <c r="I64" s="615">
        <v>2</v>
      </c>
      <c r="J64" s="688">
        <v>0</v>
      </c>
      <c r="K64" s="688">
        <v>2</v>
      </c>
      <c r="L64" s="688">
        <v>2</v>
      </c>
      <c r="M64" s="688">
        <v>0</v>
      </c>
      <c r="N64" s="1086">
        <f>SUM(I64:M64)</f>
        <v>6</v>
      </c>
      <c r="O64" s="615">
        <v>32</v>
      </c>
      <c r="P64" s="688">
        <v>9</v>
      </c>
      <c r="Q64" s="688">
        <v>8</v>
      </c>
      <c r="R64" s="688">
        <v>2</v>
      </c>
      <c r="S64" s="688">
        <v>2</v>
      </c>
      <c r="T64" s="1086">
        <f>SUM(O64:S64)</f>
        <v>53</v>
      </c>
      <c r="U64" s="1083">
        <f t="shared" si="24"/>
        <v>73</v>
      </c>
    </row>
    <row r="65" spans="1:22" s="644" customFormat="1" ht="24" customHeight="1" x14ac:dyDescent="0.2">
      <c r="A65" s="1254"/>
      <c r="B65" s="947" t="s">
        <v>293</v>
      </c>
      <c r="C65" s="666">
        <v>5</v>
      </c>
      <c r="D65" s="666">
        <v>0</v>
      </c>
      <c r="E65" s="666">
        <v>5</v>
      </c>
      <c r="F65" s="666">
        <v>11</v>
      </c>
      <c r="G65" s="666">
        <v>0</v>
      </c>
      <c r="H65" s="748">
        <f>SUM(C65:G65)</f>
        <v>21</v>
      </c>
      <c r="I65" s="765">
        <v>4</v>
      </c>
      <c r="J65" s="686">
        <v>0</v>
      </c>
      <c r="K65" s="686">
        <v>1</v>
      </c>
      <c r="L65" s="686">
        <v>3</v>
      </c>
      <c r="M65" s="686">
        <v>0</v>
      </c>
      <c r="N65" s="748">
        <f>SUM(I65:M65)</f>
        <v>8</v>
      </c>
      <c r="O65" s="765">
        <v>37</v>
      </c>
      <c r="P65" s="686">
        <v>2</v>
      </c>
      <c r="Q65" s="686">
        <v>1</v>
      </c>
      <c r="R65" s="686">
        <v>4</v>
      </c>
      <c r="S65" s="686">
        <v>0</v>
      </c>
      <c r="T65" s="748">
        <f>SUM(O65:S65)</f>
        <v>44</v>
      </c>
      <c r="U65" s="750">
        <f t="shared" si="24"/>
        <v>73</v>
      </c>
    </row>
    <row r="66" spans="1:22" s="644" customFormat="1" ht="24" hidden="1" customHeight="1" x14ac:dyDescent="0.2">
      <c r="A66" s="1254"/>
      <c r="B66" s="948" t="s">
        <v>294</v>
      </c>
      <c r="C66" s="687">
        <v>1</v>
      </c>
      <c r="D66" s="687">
        <v>0</v>
      </c>
      <c r="E66" s="687">
        <v>4</v>
      </c>
      <c r="F66" s="687">
        <v>7</v>
      </c>
      <c r="G66" s="687">
        <v>0</v>
      </c>
      <c r="H66" s="1036">
        <f>SUM(C66:G66)</f>
        <v>12</v>
      </c>
      <c r="I66" s="1087">
        <v>3</v>
      </c>
      <c r="J66" s="888">
        <v>0</v>
      </c>
      <c r="K66" s="888">
        <v>1</v>
      </c>
      <c r="L66" s="888">
        <v>3</v>
      </c>
      <c r="M66" s="888">
        <v>0</v>
      </c>
      <c r="N66" s="1036">
        <f>SUM(I66:M66)</f>
        <v>7</v>
      </c>
      <c r="O66" s="1087">
        <v>35</v>
      </c>
      <c r="P66" s="888">
        <v>8</v>
      </c>
      <c r="Q66" s="888">
        <v>5</v>
      </c>
      <c r="R66" s="888">
        <v>3</v>
      </c>
      <c r="S66" s="888">
        <v>6</v>
      </c>
      <c r="T66" s="1036">
        <f>SUM(O66:S66)</f>
        <v>57</v>
      </c>
      <c r="U66" s="1038">
        <f t="shared" si="24"/>
        <v>76</v>
      </c>
    </row>
    <row r="67" spans="1:22" s="644" customFormat="1" ht="24" hidden="1" customHeight="1" x14ac:dyDescent="0.2">
      <c r="A67" s="1254"/>
      <c r="B67" s="1085" t="s">
        <v>269</v>
      </c>
      <c r="C67" s="688">
        <f>SUM(C63:C66)</f>
        <v>11</v>
      </c>
      <c r="D67" s="688">
        <f>SUM(D63:D66)</f>
        <v>1</v>
      </c>
      <c r="E67" s="688">
        <f>SUM(E63:E66)</f>
        <v>16</v>
      </c>
      <c r="F67" s="688">
        <f>SUM(F63:F66)</f>
        <v>36</v>
      </c>
      <c r="G67" s="688">
        <f>SUM(G63:G66)</f>
        <v>2</v>
      </c>
      <c r="H67" s="1082">
        <f>SUM(C67:G67)</f>
        <v>66</v>
      </c>
      <c r="I67" s="615">
        <f>SUM(I63:I66)</f>
        <v>11</v>
      </c>
      <c r="J67" s="688">
        <f>SUM(J63:J66)</f>
        <v>0</v>
      </c>
      <c r="K67" s="688">
        <f>SUM(K63:K66)</f>
        <v>7</v>
      </c>
      <c r="L67" s="688">
        <f>SUM(L63:L66)</f>
        <v>9</v>
      </c>
      <c r="M67" s="688">
        <f>SUM(M63:M66)</f>
        <v>0</v>
      </c>
      <c r="N67" s="1082">
        <f>SUM(I67:M67)</f>
        <v>27</v>
      </c>
      <c r="O67" s="615">
        <f>SUM(O63:O66)</f>
        <v>142</v>
      </c>
      <c r="P67" s="688">
        <f>SUM(P63:P66)</f>
        <v>29</v>
      </c>
      <c r="Q67" s="688">
        <f>SUM(Q63:Q66)</f>
        <v>17</v>
      </c>
      <c r="R67" s="688">
        <f>SUM(R63:R66)</f>
        <v>16</v>
      </c>
      <c r="S67" s="688">
        <f>SUM(S63:S66)</f>
        <v>9</v>
      </c>
      <c r="T67" s="1082">
        <f>SUM(O67:S67)</f>
        <v>213</v>
      </c>
      <c r="U67" s="1083">
        <f>H67+N67+T67</f>
        <v>306</v>
      </c>
    </row>
    <row r="68" spans="1:22" s="644" customFormat="1" ht="24" customHeight="1" x14ac:dyDescent="0.2">
      <c r="A68" s="1254"/>
      <c r="B68" s="946" t="s">
        <v>582</v>
      </c>
      <c r="C68" s="687">
        <f>C60-C65</f>
        <v>-3</v>
      </c>
      <c r="D68" s="687">
        <f t="shared" ref="D68:U68" si="26">D60-D65</f>
        <v>0</v>
      </c>
      <c r="E68" s="687">
        <f t="shared" si="26"/>
        <v>-2</v>
      </c>
      <c r="F68" s="687">
        <f t="shared" si="26"/>
        <v>-4</v>
      </c>
      <c r="G68" s="687">
        <f t="shared" si="26"/>
        <v>1</v>
      </c>
      <c r="H68" s="1039">
        <f t="shared" si="26"/>
        <v>-8</v>
      </c>
      <c r="I68" s="1037">
        <f t="shared" si="26"/>
        <v>3</v>
      </c>
      <c r="J68" s="687">
        <f t="shared" si="26"/>
        <v>0</v>
      </c>
      <c r="K68" s="687">
        <f t="shared" si="26"/>
        <v>1</v>
      </c>
      <c r="L68" s="687">
        <f t="shared" si="26"/>
        <v>0</v>
      </c>
      <c r="M68" s="687">
        <f t="shared" si="26"/>
        <v>0</v>
      </c>
      <c r="N68" s="1039">
        <f t="shared" si="26"/>
        <v>4</v>
      </c>
      <c r="O68" s="1037">
        <f t="shared" si="26"/>
        <v>9</v>
      </c>
      <c r="P68" s="687">
        <f t="shared" si="26"/>
        <v>6</v>
      </c>
      <c r="Q68" s="687">
        <f t="shared" si="26"/>
        <v>2</v>
      </c>
      <c r="R68" s="687">
        <f t="shared" si="26"/>
        <v>-1</v>
      </c>
      <c r="S68" s="687">
        <f t="shared" si="26"/>
        <v>2</v>
      </c>
      <c r="T68" s="1039">
        <f t="shared" si="26"/>
        <v>18</v>
      </c>
      <c r="U68" s="1040">
        <f t="shared" si="26"/>
        <v>14</v>
      </c>
    </row>
    <row r="69" spans="1:22" s="644" customFormat="1" ht="24" customHeight="1" x14ac:dyDescent="0.2">
      <c r="A69" s="1254"/>
      <c r="B69" s="945" t="s">
        <v>584</v>
      </c>
      <c r="C69" s="686">
        <f>C60-C59</f>
        <v>-1</v>
      </c>
      <c r="D69" s="686">
        <f t="shared" ref="D69:U69" si="27">D60-D59</f>
        <v>0</v>
      </c>
      <c r="E69" s="686">
        <f t="shared" si="27"/>
        <v>0</v>
      </c>
      <c r="F69" s="686">
        <f t="shared" si="27"/>
        <v>-3</v>
      </c>
      <c r="G69" s="686">
        <f t="shared" si="27"/>
        <v>1</v>
      </c>
      <c r="H69" s="767">
        <f t="shared" si="27"/>
        <v>-3</v>
      </c>
      <c r="I69" s="765">
        <f t="shared" si="27"/>
        <v>6</v>
      </c>
      <c r="J69" s="686">
        <f t="shared" si="27"/>
        <v>-1</v>
      </c>
      <c r="K69" s="686">
        <f t="shared" si="27"/>
        <v>0</v>
      </c>
      <c r="L69" s="686">
        <f t="shared" si="27"/>
        <v>0</v>
      </c>
      <c r="M69" s="686">
        <f t="shared" si="27"/>
        <v>0</v>
      </c>
      <c r="N69" s="767">
        <f t="shared" si="27"/>
        <v>5</v>
      </c>
      <c r="O69" s="765">
        <f t="shared" si="27"/>
        <v>17</v>
      </c>
      <c r="P69" s="686">
        <f t="shared" si="27"/>
        <v>3</v>
      </c>
      <c r="Q69" s="686">
        <f t="shared" si="27"/>
        <v>0</v>
      </c>
      <c r="R69" s="686">
        <f t="shared" si="27"/>
        <v>1</v>
      </c>
      <c r="S69" s="686">
        <f t="shared" si="27"/>
        <v>-3</v>
      </c>
      <c r="T69" s="767">
        <f t="shared" si="27"/>
        <v>18</v>
      </c>
      <c r="U69" s="768">
        <f t="shared" si="27"/>
        <v>20</v>
      </c>
    </row>
    <row r="70" spans="1:22" ht="21" customHeight="1" x14ac:dyDescent="0.2">
      <c r="A70" s="909"/>
      <c r="B70" s="910"/>
      <c r="C70" s="663"/>
      <c r="D70" s="663"/>
      <c r="E70" s="663"/>
      <c r="F70" s="663"/>
      <c r="G70" s="663"/>
      <c r="H70" s="616"/>
      <c r="I70" s="614"/>
      <c r="J70" s="663"/>
      <c r="K70" s="663"/>
      <c r="L70" s="663"/>
      <c r="M70" s="663"/>
      <c r="N70" s="762"/>
      <c r="O70" s="436"/>
      <c r="P70" s="763"/>
      <c r="Q70" s="763"/>
      <c r="R70" s="763"/>
      <c r="S70" s="763"/>
      <c r="T70" s="762"/>
      <c r="U70" s="764"/>
      <c r="V70" s="644"/>
    </row>
    <row r="71" spans="1:22" ht="21" customHeight="1" x14ac:dyDescent="0.2">
      <c r="A71" s="1253" t="s">
        <v>437</v>
      </c>
      <c r="B71" s="949" t="s">
        <v>353</v>
      </c>
      <c r="C71" s="954">
        <v>25.8</v>
      </c>
      <c r="D71" s="955">
        <v>13.3</v>
      </c>
      <c r="E71" s="955">
        <v>13.2</v>
      </c>
      <c r="F71" s="955">
        <v>56.099999999999994</v>
      </c>
      <c r="G71" s="955">
        <v>18.3</v>
      </c>
      <c r="H71" s="956">
        <v>15.8</v>
      </c>
      <c r="I71" s="954">
        <v>18.8</v>
      </c>
      <c r="J71" s="955">
        <v>23.6</v>
      </c>
      <c r="K71" s="955">
        <v>12.1</v>
      </c>
      <c r="L71" s="955">
        <v>48</v>
      </c>
      <c r="M71" s="955">
        <v>20.100000000000001</v>
      </c>
      <c r="N71" s="956">
        <v>18.399999999999999</v>
      </c>
      <c r="O71" s="954">
        <v>18</v>
      </c>
      <c r="P71" s="955">
        <v>19.899999999999999</v>
      </c>
      <c r="Q71" s="955">
        <v>12.8</v>
      </c>
      <c r="R71" s="955">
        <v>27.6</v>
      </c>
      <c r="S71" s="955">
        <v>19.600000000000001</v>
      </c>
      <c r="T71" s="956">
        <v>16.8</v>
      </c>
      <c r="U71" s="957">
        <v>16.8</v>
      </c>
      <c r="V71" s="644"/>
    </row>
    <row r="72" spans="1:22" ht="21" customHeight="1" x14ac:dyDescent="0.2">
      <c r="A72" s="1254"/>
      <c r="B72" s="908" t="s">
        <v>354</v>
      </c>
      <c r="C72" s="728">
        <v>32.200000000000003</v>
      </c>
      <c r="D72" s="728">
        <v>21.1</v>
      </c>
      <c r="E72" s="728">
        <v>13.6</v>
      </c>
      <c r="F72" s="728">
        <v>43.8</v>
      </c>
      <c r="G72" s="728">
        <v>24.6</v>
      </c>
      <c r="H72" s="729">
        <v>17.8</v>
      </c>
      <c r="I72" s="727">
        <v>24.6</v>
      </c>
      <c r="J72" s="728">
        <v>23.6</v>
      </c>
      <c r="K72" s="728">
        <v>13</v>
      </c>
      <c r="L72" s="728">
        <v>52.5</v>
      </c>
      <c r="M72" s="728">
        <v>23</v>
      </c>
      <c r="N72" s="729">
        <v>19</v>
      </c>
      <c r="O72" s="727">
        <v>20</v>
      </c>
      <c r="P72" s="728">
        <v>19.600000000000001</v>
      </c>
      <c r="Q72" s="728">
        <v>13</v>
      </c>
      <c r="R72" s="728">
        <v>29.5</v>
      </c>
      <c r="S72" s="728">
        <v>20.399999999999999</v>
      </c>
      <c r="T72" s="729">
        <v>18</v>
      </c>
      <c r="U72" s="726">
        <v>18.100000000000001</v>
      </c>
      <c r="V72" s="644"/>
    </row>
    <row r="73" spans="1:22" ht="21" customHeight="1" x14ac:dyDescent="0.2">
      <c r="A73" s="1254"/>
      <c r="B73" s="945" t="s">
        <v>355</v>
      </c>
      <c r="C73" s="770">
        <v>24.5</v>
      </c>
      <c r="D73" s="770">
        <v>19.2</v>
      </c>
      <c r="E73" s="770">
        <v>13</v>
      </c>
      <c r="F73" s="770">
        <v>46</v>
      </c>
      <c r="G73" s="770">
        <v>22.5</v>
      </c>
      <c r="H73" s="771">
        <v>14.8</v>
      </c>
      <c r="I73" s="769">
        <v>20.8</v>
      </c>
      <c r="J73" s="770">
        <v>25</v>
      </c>
      <c r="K73" s="770">
        <v>12.6</v>
      </c>
      <c r="L73" s="770">
        <v>51.2</v>
      </c>
      <c r="M73" s="770">
        <v>34.799999999999997</v>
      </c>
      <c r="N73" s="771">
        <v>15.5</v>
      </c>
      <c r="O73" s="769">
        <v>18.899999999999999</v>
      </c>
      <c r="P73" s="770">
        <v>17.100000000000001</v>
      </c>
      <c r="Q73" s="770">
        <v>13</v>
      </c>
      <c r="R73" s="770">
        <v>24.8</v>
      </c>
      <c r="S73" s="770">
        <v>19.600000000000001</v>
      </c>
      <c r="T73" s="771">
        <v>16.8</v>
      </c>
      <c r="U73" s="772">
        <v>16</v>
      </c>
      <c r="V73" s="644"/>
    </row>
    <row r="74" spans="1:22" ht="21" hidden="1" customHeight="1" x14ac:dyDescent="0.2">
      <c r="A74" s="1254"/>
      <c r="B74" s="908" t="s">
        <v>356</v>
      </c>
      <c r="C74" s="843"/>
      <c r="D74" s="843"/>
      <c r="E74" s="843"/>
      <c r="F74" s="843"/>
      <c r="G74" s="843"/>
      <c r="H74" s="819"/>
      <c r="I74" s="885"/>
      <c r="J74" s="843"/>
      <c r="K74" s="843"/>
      <c r="L74" s="843"/>
      <c r="M74" s="843"/>
      <c r="N74" s="819"/>
      <c r="O74" s="885"/>
      <c r="P74" s="843"/>
      <c r="Q74" s="843"/>
      <c r="R74" s="843"/>
      <c r="S74" s="843"/>
      <c r="T74" s="819"/>
      <c r="U74" s="820"/>
      <c r="V74" s="644"/>
    </row>
    <row r="75" spans="1:22" ht="21" customHeight="1" x14ac:dyDescent="0.2">
      <c r="A75" s="1254"/>
      <c r="B75" s="946" t="s">
        <v>362</v>
      </c>
      <c r="C75" s="1161">
        <v>26.2</v>
      </c>
      <c r="D75" s="1161">
        <v>19.2</v>
      </c>
      <c r="E75" s="1161">
        <v>13</v>
      </c>
      <c r="F75" s="1161">
        <v>46.6</v>
      </c>
      <c r="G75" s="1161">
        <v>22.2</v>
      </c>
      <c r="H75" s="819">
        <v>15.6</v>
      </c>
      <c r="I75" s="1151">
        <v>21.4</v>
      </c>
      <c r="J75" s="1161">
        <v>24.3</v>
      </c>
      <c r="K75" s="1161">
        <v>12.6</v>
      </c>
      <c r="L75" s="1161">
        <v>51.2</v>
      </c>
      <c r="M75" s="1161">
        <v>23</v>
      </c>
      <c r="N75" s="819">
        <v>17.600000000000001</v>
      </c>
      <c r="O75" s="1151">
        <v>19.100000000000001</v>
      </c>
      <c r="P75" s="1161">
        <v>18.8</v>
      </c>
      <c r="Q75" s="1161">
        <v>13</v>
      </c>
      <c r="R75" s="1161">
        <v>26.700000000000003</v>
      </c>
      <c r="S75" s="1161">
        <v>20</v>
      </c>
      <c r="T75" s="819">
        <v>17.2</v>
      </c>
      <c r="U75" s="820">
        <v>16.8</v>
      </c>
      <c r="V75" s="644"/>
    </row>
    <row r="76" spans="1:22" ht="21" hidden="1" customHeight="1" x14ac:dyDescent="0.2">
      <c r="A76" s="1254"/>
      <c r="B76" s="947" t="s">
        <v>291</v>
      </c>
      <c r="C76" s="770">
        <v>16.600000000000001</v>
      </c>
      <c r="D76" s="770">
        <v>17.600000000000001</v>
      </c>
      <c r="E76" s="770">
        <v>9.8000000000000007</v>
      </c>
      <c r="F76" s="770">
        <v>37</v>
      </c>
      <c r="G76" s="770">
        <v>22.4</v>
      </c>
      <c r="H76" s="771">
        <v>11.8</v>
      </c>
      <c r="I76" s="769">
        <v>23.2</v>
      </c>
      <c r="J76" s="770">
        <v>17.7</v>
      </c>
      <c r="K76" s="770">
        <v>8.8000000000000007</v>
      </c>
      <c r="L76" s="770">
        <v>41.3</v>
      </c>
      <c r="M76" s="770">
        <v>21.6</v>
      </c>
      <c r="N76" s="771">
        <v>13.9</v>
      </c>
      <c r="O76" s="769">
        <v>15.2</v>
      </c>
      <c r="P76" s="770">
        <v>13.8</v>
      </c>
      <c r="Q76" s="770">
        <v>9.6999999999999993</v>
      </c>
      <c r="R76" s="770">
        <v>26.299999999999997</v>
      </c>
      <c r="S76" s="770">
        <v>16.399999999999999</v>
      </c>
      <c r="T76" s="771">
        <v>14.2</v>
      </c>
      <c r="U76" s="772">
        <v>13.2</v>
      </c>
      <c r="V76" s="644"/>
    </row>
    <row r="77" spans="1:22" s="506" customFormat="1" ht="21" hidden="1" customHeight="1" x14ac:dyDescent="0.2">
      <c r="A77" s="1254"/>
      <c r="B77" s="1085" t="s">
        <v>292</v>
      </c>
      <c r="C77" s="728">
        <v>14.8</v>
      </c>
      <c r="D77" s="728">
        <v>12.5</v>
      </c>
      <c r="E77" s="728">
        <v>10</v>
      </c>
      <c r="F77" s="728">
        <v>36.4</v>
      </c>
      <c r="G77" s="728">
        <v>21.2</v>
      </c>
      <c r="H77" s="729">
        <v>12.2</v>
      </c>
      <c r="I77" s="727">
        <v>22.3</v>
      </c>
      <c r="J77" s="728">
        <v>17</v>
      </c>
      <c r="K77" s="728">
        <v>9.8000000000000007</v>
      </c>
      <c r="L77" s="728">
        <v>43.3</v>
      </c>
      <c r="M77" s="728">
        <v>11.2</v>
      </c>
      <c r="N77" s="729">
        <v>13.3</v>
      </c>
      <c r="O77" s="727">
        <v>15.4</v>
      </c>
      <c r="P77" s="728">
        <v>15.2</v>
      </c>
      <c r="Q77" s="728">
        <v>10.4</v>
      </c>
      <c r="R77" s="728">
        <v>34.200000000000003</v>
      </c>
      <c r="S77" s="728">
        <v>15.399999999999999</v>
      </c>
      <c r="T77" s="729">
        <v>14.2</v>
      </c>
      <c r="U77" s="726">
        <v>13.6</v>
      </c>
      <c r="V77" s="644"/>
    </row>
    <row r="78" spans="1:22" s="644" customFormat="1" ht="21" customHeight="1" x14ac:dyDescent="0.2">
      <c r="A78" s="1254"/>
      <c r="B78" s="947" t="s">
        <v>293</v>
      </c>
      <c r="C78" s="770">
        <v>20</v>
      </c>
      <c r="D78" s="770">
        <v>31.4</v>
      </c>
      <c r="E78" s="770">
        <v>9.8000000000000007</v>
      </c>
      <c r="F78" s="770">
        <v>40.200000000000003</v>
      </c>
      <c r="G78" s="770">
        <v>14.4</v>
      </c>
      <c r="H78" s="771">
        <v>13</v>
      </c>
      <c r="I78" s="769">
        <v>22.4</v>
      </c>
      <c r="J78" s="770">
        <v>8.6</v>
      </c>
      <c r="K78" s="770">
        <v>8.8000000000000007</v>
      </c>
      <c r="L78" s="770">
        <v>29.9</v>
      </c>
      <c r="M78" s="770">
        <v>17.399999999999999</v>
      </c>
      <c r="N78" s="771">
        <v>12.7</v>
      </c>
      <c r="O78" s="769">
        <v>15</v>
      </c>
      <c r="P78" s="770">
        <v>18.100000000000001</v>
      </c>
      <c r="Q78" s="770">
        <v>8.6</v>
      </c>
      <c r="R78" s="770">
        <v>27.3</v>
      </c>
      <c r="S78" s="770">
        <v>15.2</v>
      </c>
      <c r="T78" s="771">
        <v>13.8</v>
      </c>
      <c r="U78" s="772">
        <v>13.4</v>
      </c>
    </row>
    <row r="79" spans="1:22" s="644" customFormat="1" ht="21" hidden="1" customHeight="1" x14ac:dyDescent="0.2">
      <c r="A79" s="1254"/>
      <c r="B79" s="948" t="s">
        <v>294</v>
      </c>
      <c r="C79" s="843">
        <v>21.8</v>
      </c>
      <c r="D79" s="843">
        <v>26.8</v>
      </c>
      <c r="E79" s="843">
        <v>9.4</v>
      </c>
      <c r="F79" s="843">
        <v>45</v>
      </c>
      <c r="G79" s="843">
        <v>22.2</v>
      </c>
      <c r="H79" s="819">
        <v>12.3</v>
      </c>
      <c r="I79" s="885">
        <v>16.399999999999999</v>
      </c>
      <c r="J79" s="843">
        <v>14.4</v>
      </c>
      <c r="K79" s="843">
        <v>8.6999999999999993</v>
      </c>
      <c r="L79" s="843">
        <v>47.6</v>
      </c>
      <c r="M79" s="843">
        <v>18.399999999999999</v>
      </c>
      <c r="N79" s="819">
        <v>13</v>
      </c>
      <c r="O79" s="885">
        <v>15.2</v>
      </c>
      <c r="P79" s="843">
        <v>17.8</v>
      </c>
      <c r="Q79" s="843">
        <v>9.6</v>
      </c>
      <c r="R79" s="843">
        <v>22</v>
      </c>
      <c r="S79" s="843">
        <v>17.399999999999999</v>
      </c>
      <c r="T79" s="819">
        <v>14.1</v>
      </c>
      <c r="U79" s="820">
        <v>13.4</v>
      </c>
    </row>
    <row r="80" spans="1:22" s="644" customFormat="1" ht="21" hidden="1" customHeight="1" x14ac:dyDescent="0.2">
      <c r="A80" s="1254"/>
      <c r="B80" s="1085" t="s">
        <v>269</v>
      </c>
      <c r="C80" s="770">
        <v>18.2</v>
      </c>
      <c r="D80" s="770">
        <v>21.6</v>
      </c>
      <c r="E80" s="770">
        <v>9.8000000000000007</v>
      </c>
      <c r="F80" s="770">
        <v>39.799999999999997</v>
      </c>
      <c r="G80" s="770">
        <v>20.8</v>
      </c>
      <c r="H80" s="771">
        <v>12.2</v>
      </c>
      <c r="I80" s="769">
        <v>20.8</v>
      </c>
      <c r="J80" s="770">
        <v>17</v>
      </c>
      <c r="K80" s="770">
        <v>9</v>
      </c>
      <c r="L80" s="770">
        <v>41.8</v>
      </c>
      <c r="M80" s="770">
        <v>17.399999999999999</v>
      </c>
      <c r="N80" s="771">
        <v>13.2</v>
      </c>
      <c r="O80" s="769">
        <v>15.2</v>
      </c>
      <c r="P80" s="770">
        <v>15.9</v>
      </c>
      <c r="Q80" s="770">
        <v>9.4</v>
      </c>
      <c r="R80" s="770">
        <v>26.4</v>
      </c>
      <c r="S80" s="770">
        <v>15.7</v>
      </c>
      <c r="T80" s="771">
        <v>14</v>
      </c>
      <c r="U80" s="772">
        <v>13.4</v>
      </c>
    </row>
    <row r="81" spans="1:22" ht="21" customHeight="1" x14ac:dyDescent="0.2">
      <c r="A81" s="1254"/>
      <c r="B81" s="946" t="s">
        <v>582</v>
      </c>
      <c r="C81" s="1151">
        <f>C73-C78</f>
        <v>4.5</v>
      </c>
      <c r="D81" s="259">
        <f t="shared" ref="D81:U81" si="28">D73-D78</f>
        <v>-12.2</v>
      </c>
      <c r="E81" s="259">
        <f t="shared" si="28"/>
        <v>3.1999999999999993</v>
      </c>
      <c r="F81" s="259">
        <f t="shared" si="28"/>
        <v>5.7999999999999972</v>
      </c>
      <c r="G81" s="259">
        <f t="shared" si="28"/>
        <v>8.1</v>
      </c>
      <c r="H81" s="937">
        <f t="shared" si="28"/>
        <v>1.8000000000000007</v>
      </c>
      <c r="I81" s="1150">
        <f t="shared" si="28"/>
        <v>-1.5999999999999979</v>
      </c>
      <c r="J81" s="259">
        <f t="shared" si="28"/>
        <v>16.399999999999999</v>
      </c>
      <c r="K81" s="259">
        <f t="shared" si="28"/>
        <v>3.7999999999999989</v>
      </c>
      <c r="L81" s="259">
        <f t="shared" si="28"/>
        <v>21.300000000000004</v>
      </c>
      <c r="M81" s="259">
        <f t="shared" si="28"/>
        <v>17.399999999999999</v>
      </c>
      <c r="N81" s="937">
        <f t="shared" si="28"/>
        <v>2.8000000000000007</v>
      </c>
      <c r="O81" s="1150">
        <f t="shared" si="28"/>
        <v>3.8999999999999986</v>
      </c>
      <c r="P81" s="259">
        <f t="shared" si="28"/>
        <v>-1</v>
      </c>
      <c r="Q81" s="259">
        <f t="shared" si="28"/>
        <v>4.4000000000000004</v>
      </c>
      <c r="R81" s="259">
        <f t="shared" si="28"/>
        <v>-2.5</v>
      </c>
      <c r="S81" s="259">
        <f t="shared" si="28"/>
        <v>4.4000000000000021</v>
      </c>
      <c r="T81" s="937">
        <f t="shared" si="28"/>
        <v>3</v>
      </c>
      <c r="U81" s="1042">
        <f t="shared" si="28"/>
        <v>2.5999999999999996</v>
      </c>
      <c r="V81" s="644"/>
    </row>
    <row r="82" spans="1:22" s="644" customFormat="1" ht="21" customHeight="1" x14ac:dyDescent="0.2">
      <c r="A82" s="1254"/>
      <c r="B82" s="1162" t="s">
        <v>584</v>
      </c>
      <c r="C82" s="1152">
        <f>C73-C72</f>
        <v>-7.7000000000000028</v>
      </c>
      <c r="D82" s="1140">
        <f t="shared" ref="D82:U82" si="29">D73-D72</f>
        <v>-1.9000000000000021</v>
      </c>
      <c r="E82" s="1140">
        <f t="shared" si="29"/>
        <v>-0.59999999999999964</v>
      </c>
      <c r="F82" s="1140">
        <f t="shared" si="29"/>
        <v>2.2000000000000028</v>
      </c>
      <c r="G82" s="1140">
        <f t="shared" si="29"/>
        <v>-2.1000000000000014</v>
      </c>
      <c r="H82" s="1153">
        <f t="shared" si="29"/>
        <v>-3</v>
      </c>
      <c r="I82" s="1152">
        <f t="shared" si="29"/>
        <v>-3.8000000000000007</v>
      </c>
      <c r="J82" s="1140">
        <f t="shared" si="29"/>
        <v>1.3999999999999986</v>
      </c>
      <c r="K82" s="1140">
        <f t="shared" si="29"/>
        <v>-0.40000000000000036</v>
      </c>
      <c r="L82" s="1140">
        <f t="shared" si="29"/>
        <v>-1.2999999999999972</v>
      </c>
      <c r="M82" s="1140">
        <f t="shared" si="29"/>
        <v>11.799999999999997</v>
      </c>
      <c r="N82" s="1153">
        <f t="shared" si="29"/>
        <v>-3.5</v>
      </c>
      <c r="O82" s="1152">
        <f t="shared" si="29"/>
        <v>-1.1000000000000014</v>
      </c>
      <c r="P82" s="1140">
        <f t="shared" si="29"/>
        <v>-2.5</v>
      </c>
      <c r="Q82" s="1140">
        <f t="shared" si="29"/>
        <v>0</v>
      </c>
      <c r="R82" s="1140">
        <f t="shared" si="29"/>
        <v>-4.6999999999999993</v>
      </c>
      <c r="S82" s="1140">
        <f t="shared" si="29"/>
        <v>-0.79999999999999716</v>
      </c>
      <c r="T82" s="1153">
        <f t="shared" si="29"/>
        <v>-1.1999999999999993</v>
      </c>
      <c r="U82" s="1154">
        <f t="shared" si="29"/>
        <v>-2.1000000000000014</v>
      </c>
    </row>
    <row r="83" spans="1:22" x14ac:dyDescent="0.2">
      <c r="A83" s="179" t="s">
        <v>84</v>
      </c>
      <c r="B83" s="425"/>
      <c r="C83" s="426"/>
      <c r="D83" s="426"/>
      <c r="E83" s="426"/>
      <c r="F83" s="426"/>
      <c r="G83" s="426"/>
      <c r="H83" s="426"/>
      <c r="I83" s="426"/>
      <c r="J83" s="426"/>
      <c r="K83" s="1024"/>
      <c r="L83" s="1024"/>
      <c r="M83" s="1025"/>
      <c r="N83" s="1035"/>
      <c r="O83" s="1035"/>
      <c r="P83" s="1035"/>
      <c r="Q83" s="1035"/>
      <c r="R83" s="1035"/>
      <c r="S83" s="1035"/>
      <c r="T83" s="1035"/>
      <c r="U83" s="1035"/>
    </row>
    <row r="84" spans="1:22" x14ac:dyDescent="0.2">
      <c r="A84" s="116"/>
      <c r="B84" s="194"/>
      <c r="C84" s="229"/>
      <c r="D84" s="229"/>
      <c r="E84" s="229"/>
      <c r="F84" s="229"/>
      <c r="G84" s="432"/>
      <c r="H84" s="229"/>
      <c r="I84" s="229"/>
      <c r="J84" s="229"/>
      <c r="K84" s="203"/>
      <c r="L84" s="203"/>
      <c r="M84" s="204"/>
    </row>
    <row r="85" spans="1:22" x14ac:dyDescent="0.2">
      <c r="A85" s="377" t="s">
        <v>56</v>
      </c>
      <c r="B85" s="14"/>
      <c r="C85" s="236"/>
      <c r="D85" s="206"/>
      <c r="E85" s="206"/>
      <c r="F85" s="206"/>
      <c r="G85" s="433"/>
      <c r="H85" s="206"/>
      <c r="I85" s="95"/>
      <c r="J85" s="207"/>
      <c r="K85" s="95"/>
      <c r="L85" s="434"/>
      <c r="M85" s="95"/>
    </row>
    <row r="86" spans="1:22" x14ac:dyDescent="0.2">
      <c r="A86" s="1231" t="s">
        <v>308</v>
      </c>
      <c r="B86" s="1231"/>
      <c r="C86" s="1231"/>
      <c r="D86" s="1231"/>
      <c r="E86" s="1231"/>
      <c r="F86" s="1231"/>
      <c r="G86" s="1231"/>
      <c r="H86" s="1231"/>
      <c r="I86" s="1231"/>
      <c r="J86" s="1231"/>
      <c r="K86" s="1231"/>
      <c r="L86" s="1231"/>
      <c r="M86" s="1231"/>
    </row>
    <row r="87" spans="1:22" s="644" customFormat="1" x14ac:dyDescent="0.2">
      <c r="A87" s="290" t="s">
        <v>431</v>
      </c>
      <c r="B87" s="1027"/>
      <c r="C87" s="1027"/>
      <c r="D87" s="1027"/>
      <c r="E87" s="1027"/>
      <c r="F87" s="1027"/>
      <c r="G87" s="1027"/>
      <c r="H87" s="1027"/>
      <c r="I87" s="1027"/>
      <c r="J87" s="1027"/>
      <c r="K87" s="1027"/>
      <c r="L87" s="1027"/>
      <c r="M87" s="1027"/>
    </row>
    <row r="88" spans="1:22" ht="24.75" customHeight="1" x14ac:dyDescent="0.2">
      <c r="A88" s="1231" t="s">
        <v>231</v>
      </c>
      <c r="B88" s="1231"/>
      <c r="C88" s="1231"/>
      <c r="D88" s="1231"/>
      <c r="E88" s="1231"/>
      <c r="F88" s="1231"/>
      <c r="G88" s="1231"/>
      <c r="H88" s="1231"/>
      <c r="I88" s="1231"/>
      <c r="J88" s="1231"/>
      <c r="K88" s="1231"/>
      <c r="L88" s="1231"/>
      <c r="M88" s="1231"/>
    </row>
    <row r="89" spans="1:22" x14ac:dyDescent="0.2">
      <c r="A89" s="1238" t="s">
        <v>432</v>
      </c>
      <c r="B89" s="1238"/>
      <c r="C89" s="1238"/>
      <c r="D89" s="1238"/>
      <c r="E89" s="1238"/>
      <c r="F89" s="1238"/>
      <c r="G89" s="1238"/>
      <c r="H89" s="1238"/>
      <c r="I89" s="1238"/>
      <c r="J89" s="1238"/>
      <c r="K89" s="1238"/>
      <c r="L89" s="1238"/>
      <c r="M89" s="1238"/>
    </row>
    <row r="90" spans="1:22" x14ac:dyDescent="0.2">
      <c r="A90" s="1231" t="s">
        <v>433</v>
      </c>
      <c r="B90" s="1231"/>
      <c r="C90" s="1231"/>
      <c r="D90" s="1231"/>
      <c r="E90" s="1231"/>
      <c r="F90" s="1231"/>
      <c r="G90" s="1231"/>
      <c r="H90" s="1231"/>
      <c r="I90" s="1231"/>
      <c r="J90" s="1231"/>
      <c r="K90" s="1231"/>
      <c r="L90" s="1231"/>
      <c r="M90" s="1231"/>
    </row>
    <row r="91" spans="1:22" x14ac:dyDescent="0.2">
      <c r="A91" s="1231" t="s">
        <v>434</v>
      </c>
      <c r="B91" s="1231"/>
      <c r="C91" s="1231"/>
      <c r="D91" s="1231"/>
      <c r="E91" s="1231"/>
      <c r="F91" s="1231"/>
      <c r="G91" s="1231"/>
      <c r="H91" s="1231"/>
      <c r="I91" s="1231"/>
      <c r="J91" s="1231"/>
      <c r="K91" s="1231"/>
      <c r="L91" s="1231"/>
      <c r="M91" s="1231"/>
    </row>
    <row r="92" spans="1:22" x14ac:dyDescent="0.2">
      <c r="A92" s="1231" t="s">
        <v>435</v>
      </c>
      <c r="B92" s="1231"/>
      <c r="C92" s="1231"/>
      <c r="D92" s="1231"/>
      <c r="E92" s="1231"/>
      <c r="F92" s="1231"/>
      <c r="G92" s="1231"/>
      <c r="H92" s="1231"/>
      <c r="I92" s="1231"/>
      <c r="J92" s="1231"/>
      <c r="K92" s="1231"/>
      <c r="L92" s="1231"/>
      <c r="M92" s="1231"/>
    </row>
    <row r="93" spans="1:22" s="644" customFormat="1" ht="27" customHeight="1" x14ac:dyDescent="0.2">
      <c r="A93" s="1231" t="s">
        <v>400</v>
      </c>
      <c r="B93" s="1231"/>
      <c r="C93" s="1231"/>
      <c r="D93" s="1231"/>
      <c r="E93" s="1231"/>
      <c r="F93" s="1231"/>
      <c r="G93" s="1231"/>
      <c r="H93" s="1231"/>
      <c r="I93" s="1231"/>
      <c r="J93" s="1231"/>
      <c r="K93" s="1231"/>
      <c r="L93" s="1231"/>
      <c r="M93" s="1231"/>
      <c r="N93" s="1231"/>
      <c r="O93" s="1231"/>
    </row>
    <row r="94" spans="1:22" ht="12" customHeight="1" x14ac:dyDescent="0.2">
      <c r="A94" s="1241" t="s">
        <v>264</v>
      </c>
      <c r="B94" s="1242"/>
      <c r="C94" s="1242"/>
      <c r="D94" s="1242"/>
      <c r="E94" s="1242"/>
      <c r="F94" s="483"/>
      <c r="G94" s="483"/>
      <c r="H94" s="483"/>
      <c r="I94" s="483"/>
      <c r="J94" s="483"/>
      <c r="K94" s="483"/>
      <c r="L94" s="483"/>
      <c r="M94" s="483"/>
    </row>
    <row r="96" spans="1:22" ht="15" x14ac:dyDescent="0.25">
      <c r="A96" s="856" t="s">
        <v>604</v>
      </c>
      <c r="I96" s="856" t="s">
        <v>605</v>
      </c>
    </row>
    <row r="120" spans="2:18" x14ac:dyDescent="0.2">
      <c r="N120" s="651"/>
      <c r="O120" s="651"/>
      <c r="P120" s="651"/>
    </row>
    <row r="121" spans="2:18" x14ac:dyDescent="0.2">
      <c r="N121" s="651"/>
      <c r="O121" s="651"/>
      <c r="P121" s="651"/>
    </row>
    <row r="122" spans="2:18" s="747" customFormat="1" x14ac:dyDescent="0.2">
      <c r="B122" s="744"/>
      <c r="C122" s="924"/>
      <c r="D122" s="924"/>
      <c r="E122" s="924"/>
      <c r="F122" s="924"/>
      <c r="G122" s="924"/>
      <c r="H122" s="924"/>
      <c r="I122" s="924"/>
      <c r="J122" s="924"/>
      <c r="K122" s="924"/>
      <c r="L122" s="924"/>
      <c r="M122" s="924"/>
      <c r="N122" s="317"/>
      <c r="O122" s="317"/>
      <c r="P122" s="317"/>
    </row>
    <row r="123" spans="2:18" s="747" customFormat="1" x14ac:dyDescent="0.2">
      <c r="B123" s="744"/>
      <c r="C123" s="924"/>
      <c r="D123" s="924"/>
      <c r="E123" s="924"/>
      <c r="F123" s="924"/>
      <c r="G123" s="924"/>
      <c r="H123" s="924"/>
      <c r="I123" s="924"/>
      <c r="J123" s="924"/>
      <c r="K123" s="924"/>
      <c r="L123" s="924"/>
      <c r="M123" s="924"/>
      <c r="N123" s="317"/>
      <c r="O123" s="317"/>
      <c r="P123" s="317"/>
    </row>
    <row r="124" spans="2:18" s="747" customFormat="1" x14ac:dyDescent="0.2">
      <c r="B124" s="1080"/>
      <c r="C124" s="1081"/>
      <c r="D124" s="1081"/>
      <c r="E124" s="1081"/>
      <c r="F124" s="1081"/>
      <c r="G124" s="1081"/>
      <c r="H124" s="1081"/>
      <c r="I124" s="1081"/>
      <c r="J124" s="1081"/>
      <c r="K124" s="1081"/>
      <c r="L124" s="1081"/>
      <c r="M124" s="1081"/>
      <c r="N124" s="714"/>
      <c r="O124" s="714"/>
      <c r="P124" s="317"/>
    </row>
    <row r="125" spans="2:18" s="269" customFormat="1" ht="65.25" customHeight="1" x14ac:dyDescent="0.2">
      <c r="B125" s="827"/>
      <c r="C125" s="828"/>
      <c r="D125" s="829" t="s">
        <v>46</v>
      </c>
      <c r="E125" s="829" t="s">
        <v>47</v>
      </c>
      <c r="F125" s="829" t="s">
        <v>130</v>
      </c>
      <c r="G125" s="830" t="s">
        <v>257</v>
      </c>
      <c r="H125" s="828" t="s">
        <v>258</v>
      </c>
      <c r="I125" s="829" t="s">
        <v>48</v>
      </c>
      <c r="J125" s="829" t="s">
        <v>49</v>
      </c>
      <c r="K125" s="829" t="s">
        <v>131</v>
      </c>
      <c r="L125" s="829" t="s">
        <v>259</v>
      </c>
      <c r="M125" s="829" t="s">
        <v>260</v>
      </c>
      <c r="N125" s="269" t="s">
        <v>271</v>
      </c>
      <c r="P125" s="925"/>
      <c r="Q125" s="925"/>
      <c r="R125" s="925"/>
    </row>
    <row r="126" spans="2:18" s="269" customFormat="1" x14ac:dyDescent="0.2">
      <c r="B126" s="831" t="s">
        <v>223</v>
      </c>
      <c r="C126" s="832" t="s">
        <v>602</v>
      </c>
      <c r="D126" s="833">
        <f>C8</f>
        <v>55</v>
      </c>
      <c r="E126" s="833">
        <f t="shared" ref="E126:H126" si="30">D8</f>
        <v>12</v>
      </c>
      <c r="F126" s="833">
        <f t="shared" si="30"/>
        <v>546</v>
      </c>
      <c r="G126" s="833">
        <f t="shared" si="30"/>
        <v>120</v>
      </c>
      <c r="H126" s="833">
        <f t="shared" si="30"/>
        <v>29</v>
      </c>
      <c r="I126" s="833">
        <f>I8+O8</f>
        <v>659</v>
      </c>
      <c r="J126" s="833">
        <f t="shared" ref="J126:M126" si="31">J8+P8</f>
        <v>249</v>
      </c>
      <c r="K126" s="833">
        <f t="shared" si="31"/>
        <v>519</v>
      </c>
      <c r="L126" s="833">
        <f t="shared" si="31"/>
        <v>115</v>
      </c>
      <c r="M126" s="833">
        <f t="shared" si="31"/>
        <v>123</v>
      </c>
      <c r="N126" s="783">
        <f>SUM(D126:M126)-U8</f>
        <v>0</v>
      </c>
      <c r="P126" s="925"/>
      <c r="Q126" s="925"/>
      <c r="R126" s="925"/>
    </row>
    <row r="127" spans="2:18" s="269" customFormat="1" x14ac:dyDescent="0.2">
      <c r="B127" s="827"/>
      <c r="C127" s="832" t="s">
        <v>603</v>
      </c>
      <c r="D127" s="833">
        <f>C13</f>
        <v>57</v>
      </c>
      <c r="E127" s="833">
        <f t="shared" ref="E127:H127" si="32">D13</f>
        <v>10</v>
      </c>
      <c r="F127" s="833">
        <f t="shared" si="32"/>
        <v>365</v>
      </c>
      <c r="G127" s="833">
        <f t="shared" si="32"/>
        <v>128</v>
      </c>
      <c r="H127" s="833">
        <f t="shared" si="32"/>
        <v>29</v>
      </c>
      <c r="I127" s="833">
        <f>I13+O13</f>
        <v>548</v>
      </c>
      <c r="J127" s="833">
        <f t="shared" ref="J127:M127" si="33">J13+P13</f>
        <v>160</v>
      </c>
      <c r="K127" s="833">
        <f t="shared" si="33"/>
        <v>342</v>
      </c>
      <c r="L127" s="833">
        <f t="shared" si="33"/>
        <v>106</v>
      </c>
      <c r="M127" s="833">
        <f t="shared" si="33"/>
        <v>100</v>
      </c>
      <c r="N127" s="783">
        <f>SUM(D127:M127)-U13</f>
        <v>0</v>
      </c>
      <c r="P127" s="925"/>
      <c r="Q127" s="925"/>
      <c r="R127" s="925"/>
    </row>
    <row r="128" spans="2:18" s="269" customFormat="1" x14ac:dyDescent="0.2">
      <c r="B128" s="827"/>
      <c r="C128" s="828"/>
      <c r="D128" s="828"/>
      <c r="E128" s="828"/>
      <c r="F128" s="828"/>
      <c r="G128" s="828"/>
      <c r="H128" s="828"/>
      <c r="I128" s="828"/>
      <c r="J128" s="828"/>
      <c r="K128" s="828"/>
      <c r="L128" s="828"/>
      <c r="M128" s="828"/>
      <c r="N128" s="783"/>
      <c r="P128" s="925"/>
      <c r="Q128" s="925"/>
      <c r="R128" s="925"/>
    </row>
    <row r="129" spans="2:18" s="269" customFormat="1" x14ac:dyDescent="0.2">
      <c r="B129" s="831" t="s">
        <v>224</v>
      </c>
      <c r="C129" s="832" t="s">
        <v>602</v>
      </c>
      <c r="D129" s="833">
        <f>C21</f>
        <v>52</v>
      </c>
      <c r="E129" s="833">
        <f t="shared" ref="E129:H129" si="34">D21</f>
        <v>9</v>
      </c>
      <c r="F129" s="833">
        <f t="shared" si="34"/>
        <v>497</v>
      </c>
      <c r="G129" s="833">
        <f t="shared" si="34"/>
        <v>82</v>
      </c>
      <c r="H129" s="833">
        <f t="shared" si="34"/>
        <v>31</v>
      </c>
      <c r="I129" s="833">
        <f>I21+O21</f>
        <v>520</v>
      </c>
      <c r="J129" s="833">
        <f t="shared" ref="J129:M129" si="35">J21+P21</f>
        <v>191</v>
      </c>
      <c r="K129" s="833">
        <f t="shared" si="35"/>
        <v>448</v>
      </c>
      <c r="L129" s="833">
        <f t="shared" si="35"/>
        <v>82</v>
      </c>
      <c r="M129" s="833">
        <f t="shared" si="35"/>
        <v>107</v>
      </c>
      <c r="N129" s="783">
        <f>SUM(D129:M129)-U21</f>
        <v>0</v>
      </c>
      <c r="P129" s="925"/>
      <c r="Q129" s="925"/>
      <c r="R129" s="925"/>
    </row>
    <row r="130" spans="2:18" s="269" customFormat="1" x14ac:dyDescent="0.2">
      <c r="B130" s="827"/>
      <c r="C130" s="832" t="s">
        <v>603</v>
      </c>
      <c r="D130" s="833">
        <f>C26</f>
        <v>44</v>
      </c>
      <c r="E130" s="833">
        <f t="shared" ref="E130:H130" si="36">D26</f>
        <v>10</v>
      </c>
      <c r="F130" s="833">
        <f t="shared" si="36"/>
        <v>422</v>
      </c>
      <c r="G130" s="833">
        <f t="shared" si="36"/>
        <v>112</v>
      </c>
      <c r="H130" s="833">
        <f t="shared" si="36"/>
        <v>33</v>
      </c>
      <c r="I130" s="833">
        <f>I26+O26</f>
        <v>493</v>
      </c>
      <c r="J130" s="833">
        <f t="shared" ref="J130:M130" si="37">J26+P26</f>
        <v>188</v>
      </c>
      <c r="K130" s="833">
        <f t="shared" si="37"/>
        <v>380</v>
      </c>
      <c r="L130" s="833">
        <f t="shared" si="37"/>
        <v>89</v>
      </c>
      <c r="M130" s="833">
        <f t="shared" si="37"/>
        <v>111</v>
      </c>
      <c r="N130" s="783">
        <f>SUM(D130:M130)-U26</f>
        <v>0</v>
      </c>
      <c r="P130" s="925"/>
      <c r="Q130" s="925"/>
      <c r="R130" s="925"/>
    </row>
    <row r="131" spans="2:18" s="925" customFormat="1" x14ac:dyDescent="0.2">
      <c r="B131" s="827"/>
      <c r="C131" s="828"/>
      <c r="D131" s="828"/>
      <c r="E131" s="828"/>
      <c r="F131" s="828"/>
      <c r="G131" s="828"/>
      <c r="H131" s="828"/>
      <c r="I131" s="828"/>
      <c r="J131" s="828"/>
      <c r="K131" s="828"/>
      <c r="L131" s="828"/>
      <c r="M131" s="828"/>
      <c r="N131" s="269"/>
      <c r="O131" s="269"/>
    </row>
    <row r="132" spans="2:18" s="747" customFormat="1" x14ac:dyDescent="0.2">
      <c r="B132" s="445"/>
      <c r="C132" s="444"/>
      <c r="D132" s="444"/>
      <c r="E132" s="444"/>
      <c r="F132" s="444"/>
      <c r="G132" s="444"/>
      <c r="H132" s="444"/>
      <c r="I132" s="444"/>
      <c r="J132" s="444"/>
      <c r="K132" s="444"/>
      <c r="L132" s="444"/>
      <c r="M132" s="444"/>
      <c r="N132" s="311"/>
      <c r="O132" s="311"/>
    </row>
    <row r="133" spans="2:18" s="747" customFormat="1" x14ac:dyDescent="0.2">
      <c r="B133" s="746"/>
      <c r="C133" s="745"/>
      <c r="D133" s="745"/>
      <c r="E133" s="745"/>
      <c r="F133" s="745"/>
      <c r="G133" s="745"/>
      <c r="H133" s="745"/>
      <c r="I133" s="745"/>
      <c r="J133" s="745"/>
      <c r="K133" s="745"/>
      <c r="L133" s="745"/>
      <c r="M133" s="745"/>
    </row>
    <row r="134" spans="2:18" s="747" customFormat="1" x14ac:dyDescent="0.2">
      <c r="B134" s="746"/>
      <c r="C134" s="745"/>
      <c r="D134" s="745"/>
      <c r="E134" s="745"/>
      <c r="F134" s="745"/>
      <c r="G134" s="745"/>
      <c r="H134" s="745"/>
      <c r="I134" s="745"/>
      <c r="J134" s="745"/>
      <c r="K134" s="745"/>
      <c r="L134" s="745"/>
      <c r="M134" s="745"/>
    </row>
    <row r="135" spans="2:18" x14ac:dyDescent="0.2">
      <c r="B135" s="746"/>
      <c r="C135" s="745"/>
      <c r="D135" s="745"/>
      <c r="E135" s="745"/>
      <c r="F135" s="745"/>
      <c r="G135" s="745"/>
      <c r="H135" s="745"/>
      <c r="I135" s="745"/>
      <c r="J135" s="745"/>
      <c r="K135" s="745"/>
      <c r="L135" s="745"/>
      <c r="M135" s="745"/>
      <c r="N135" s="747"/>
      <c r="O135" s="747"/>
      <c r="P135" s="651"/>
    </row>
    <row r="136" spans="2:18" x14ac:dyDescent="0.2">
      <c r="B136" s="746"/>
      <c r="C136" s="745"/>
      <c r="D136" s="745"/>
      <c r="E136" s="745"/>
      <c r="F136" s="745"/>
      <c r="G136" s="745"/>
      <c r="H136" s="745"/>
      <c r="I136" s="745"/>
      <c r="J136" s="745"/>
      <c r="K136" s="745"/>
      <c r="L136" s="745"/>
      <c r="M136" s="745"/>
      <c r="N136" s="747"/>
      <c r="O136" s="747"/>
      <c r="P136" s="651"/>
    </row>
    <row r="137" spans="2:18" x14ac:dyDescent="0.2">
      <c r="B137" s="746"/>
      <c r="C137" s="745"/>
      <c r="D137" s="745"/>
      <c r="E137" s="745"/>
      <c r="F137" s="745"/>
      <c r="G137" s="745"/>
      <c r="H137" s="745"/>
      <c r="I137" s="745"/>
      <c r="J137" s="745"/>
      <c r="K137" s="745"/>
      <c r="L137" s="745"/>
      <c r="M137" s="745"/>
      <c r="N137" s="747"/>
      <c r="O137" s="747"/>
      <c r="P137" s="651"/>
    </row>
    <row r="138" spans="2:18" x14ac:dyDescent="0.2">
      <c r="B138" s="746"/>
      <c r="C138" s="745"/>
      <c r="D138" s="745"/>
      <c r="E138" s="745"/>
      <c r="F138" s="745"/>
      <c r="G138" s="745"/>
      <c r="H138" s="745"/>
      <c r="I138" s="745"/>
      <c r="J138" s="745"/>
      <c r="K138" s="745"/>
      <c r="L138" s="745"/>
      <c r="M138" s="745"/>
      <c r="N138" s="747"/>
      <c r="O138" s="747"/>
      <c r="P138" s="651"/>
    </row>
    <row r="139" spans="2:18" x14ac:dyDescent="0.2">
      <c r="B139" s="746"/>
      <c r="C139" s="745"/>
      <c r="D139" s="745"/>
      <c r="E139" s="745"/>
      <c r="F139" s="745"/>
      <c r="G139" s="745"/>
      <c r="H139" s="745"/>
      <c r="I139" s="745"/>
      <c r="J139" s="745"/>
      <c r="K139" s="745"/>
      <c r="L139" s="745"/>
      <c r="M139" s="745"/>
      <c r="N139" s="747"/>
      <c r="O139" s="747"/>
      <c r="P139" s="651"/>
    </row>
    <row r="140" spans="2:18" x14ac:dyDescent="0.2">
      <c r="N140" s="226"/>
    </row>
  </sheetData>
  <mergeCells count="18">
    <mergeCell ref="U4:U5"/>
    <mergeCell ref="A91:M91"/>
    <mergeCell ref="A92:M92"/>
    <mergeCell ref="A88:M88"/>
    <mergeCell ref="A89:M89"/>
    <mergeCell ref="A90:M90"/>
    <mergeCell ref="A86:M86"/>
    <mergeCell ref="A71:A82"/>
    <mergeCell ref="A6:A17"/>
    <mergeCell ref="A19:A30"/>
    <mergeCell ref="A32:A43"/>
    <mergeCell ref="A45:A56"/>
    <mergeCell ref="A58:A69"/>
    <mergeCell ref="A94:E94"/>
    <mergeCell ref="C4:H4"/>
    <mergeCell ref="I4:N4"/>
    <mergeCell ref="O4:T4"/>
    <mergeCell ref="A93:O93"/>
  </mergeCells>
  <hyperlinks>
    <hyperlink ref="A1" location="Contents!A1" tooltip="Contents Page" display="Return to Contents Page"/>
    <hyperlink ref="V2" location="'5.5'!A96" display="(Go to Charts)"/>
    <hyperlink ref="A94:E94" location="'User Guidance'!A71" display="See User Guidance for additional detail on Geographical Classification"/>
  </hyperlinks>
  <pageMargins left="0.39370078740157483" right="0.27559055118110237" top="0.31496062992125984" bottom="0.31496062992125984" header="0.31496062992125984" footer="0.31496062992125984"/>
  <pageSetup paperSize="9" scale="4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36"/>
  <sheetViews>
    <sheetView showGridLines="0" zoomScaleNormal="100" zoomScaleSheetLayoutView="89" workbookViewId="0"/>
  </sheetViews>
  <sheetFormatPr defaultColWidth="9.28515625" defaultRowHeight="21.6" customHeight="1" x14ac:dyDescent="0.2"/>
  <cols>
    <col min="1" max="1" width="127.7109375" style="126" bestFit="1" customWidth="1"/>
    <col min="2" max="16384" width="9.28515625" style="126"/>
  </cols>
  <sheetData>
    <row r="1" spans="1:4" ht="21.6" customHeight="1" x14ac:dyDescent="0.25">
      <c r="A1" s="178" t="s">
        <v>573</v>
      </c>
    </row>
    <row r="2" spans="1:4" ht="21.6" customHeight="1" thickBot="1" x14ac:dyDescent="0.3">
      <c r="A2" s="809"/>
    </row>
    <row r="3" spans="1:4" ht="21.6" customHeight="1" x14ac:dyDescent="0.2">
      <c r="A3" s="125" t="s">
        <v>88</v>
      </c>
    </row>
    <row r="4" spans="1:4" ht="21.6" customHeight="1" x14ac:dyDescent="0.2">
      <c r="A4" s="131" t="s">
        <v>59</v>
      </c>
      <c r="D4" s="262"/>
    </row>
    <row r="5" spans="1:4" ht="21.6" customHeight="1" x14ac:dyDescent="0.2">
      <c r="A5" s="128" t="s">
        <v>58</v>
      </c>
    </row>
    <row r="6" spans="1:4" ht="21.6" customHeight="1" x14ac:dyDescent="0.2">
      <c r="A6" s="131" t="s">
        <v>147</v>
      </c>
    </row>
    <row r="7" spans="1:4" ht="21.6" customHeight="1" x14ac:dyDescent="0.2">
      <c r="A7" s="130" t="s">
        <v>176</v>
      </c>
    </row>
    <row r="8" spans="1:4" ht="21.6" customHeight="1" x14ac:dyDescent="0.2">
      <c r="A8" s="303" t="s">
        <v>267</v>
      </c>
    </row>
    <row r="9" spans="1:4" ht="21.6" customHeight="1" x14ac:dyDescent="0.2">
      <c r="A9" s="128" t="s">
        <v>144</v>
      </c>
    </row>
    <row r="10" spans="1:4" ht="21.6" customHeight="1" x14ac:dyDescent="0.2">
      <c r="A10" s="131" t="s">
        <v>145</v>
      </c>
    </row>
    <row r="11" spans="1:4" s="130" customFormat="1" ht="21.6" customHeight="1" x14ac:dyDescent="0.2">
      <c r="A11" s="128" t="s">
        <v>177</v>
      </c>
    </row>
    <row r="12" spans="1:4" ht="21.6" customHeight="1" x14ac:dyDescent="0.2">
      <c r="A12" s="131" t="s">
        <v>178</v>
      </c>
    </row>
    <row r="13" spans="1:4" ht="21.6" customHeight="1" x14ac:dyDescent="0.2">
      <c r="A13" s="128" t="s">
        <v>179</v>
      </c>
    </row>
    <row r="14" spans="1:4" ht="21.6" customHeight="1" x14ac:dyDescent="0.2">
      <c r="A14" s="303" t="s">
        <v>250</v>
      </c>
    </row>
    <row r="15" spans="1:4" ht="21.6" customHeight="1" x14ac:dyDescent="0.2">
      <c r="A15" s="130" t="s">
        <v>139</v>
      </c>
    </row>
    <row r="16" spans="1:4" ht="21.6" customHeight="1" x14ac:dyDescent="0.2">
      <c r="A16" s="303" t="s">
        <v>193</v>
      </c>
    </row>
    <row r="17" spans="1:1" ht="21.6" customHeight="1" x14ac:dyDescent="0.2">
      <c r="A17" s="130" t="s">
        <v>197</v>
      </c>
    </row>
    <row r="18" spans="1:1" ht="21.6" customHeight="1" x14ac:dyDescent="0.2">
      <c r="A18" s="303" t="s">
        <v>198</v>
      </c>
    </row>
    <row r="19" spans="1:1" ht="21.6" customHeight="1" x14ac:dyDescent="0.2">
      <c r="A19" s="130" t="s">
        <v>313</v>
      </c>
    </row>
    <row r="20" spans="1:1" ht="21.6" customHeight="1" x14ac:dyDescent="0.2">
      <c r="A20" s="303" t="s">
        <v>196</v>
      </c>
    </row>
    <row r="21" spans="1:1" ht="21.6" customHeight="1" x14ac:dyDescent="0.2">
      <c r="A21" s="716" t="s">
        <v>262</v>
      </c>
    </row>
    <row r="22" spans="1:1" ht="21.6" customHeight="1" x14ac:dyDescent="0.2">
      <c r="A22" s="131" t="s">
        <v>149</v>
      </c>
    </row>
    <row r="23" spans="1:1" ht="21.6" customHeight="1" x14ac:dyDescent="0.2">
      <c r="A23" s="128" t="s">
        <v>140</v>
      </c>
    </row>
    <row r="24" spans="1:1" ht="21.6" customHeight="1" x14ac:dyDescent="0.2">
      <c r="A24" s="131" t="s">
        <v>180</v>
      </c>
    </row>
    <row r="25" spans="1:1" ht="21.6" customHeight="1" x14ac:dyDescent="0.2">
      <c r="A25" s="128" t="s">
        <v>141</v>
      </c>
    </row>
    <row r="26" spans="1:1" ht="21.6" customHeight="1" x14ac:dyDescent="0.2">
      <c r="A26" s="131" t="s">
        <v>182</v>
      </c>
    </row>
    <row r="27" spans="1:1" ht="21.6" customHeight="1" x14ac:dyDescent="0.2">
      <c r="A27" s="128" t="s">
        <v>181</v>
      </c>
    </row>
    <row r="28" spans="1:1" ht="21.6" customHeight="1" x14ac:dyDescent="0.2">
      <c r="A28" s="131" t="s">
        <v>183</v>
      </c>
    </row>
    <row r="29" spans="1:1" ht="21.6" customHeight="1" x14ac:dyDescent="0.2">
      <c r="A29" s="128" t="s">
        <v>184</v>
      </c>
    </row>
    <row r="30" spans="1:1" ht="21.6" customHeight="1" x14ac:dyDescent="0.2">
      <c r="A30" s="303" t="s">
        <v>199</v>
      </c>
    </row>
    <row r="31" spans="1:1" ht="21.6" customHeight="1" x14ac:dyDescent="0.2">
      <c r="A31" s="130" t="s">
        <v>234</v>
      </c>
    </row>
    <row r="32" spans="1:1" ht="21.6" customHeight="1" x14ac:dyDescent="0.2">
      <c r="A32" s="303" t="s">
        <v>205</v>
      </c>
    </row>
    <row r="34" spans="1:1" ht="21.6" customHeight="1" x14ac:dyDescent="0.25">
      <c r="A34" s="127" t="s">
        <v>86</v>
      </c>
    </row>
    <row r="35" spans="1:1" ht="21.6" customHeight="1" x14ac:dyDescent="0.2">
      <c r="A35" s="131" t="s">
        <v>87</v>
      </c>
    </row>
    <row r="36" spans="1:1" ht="21.6" customHeight="1" x14ac:dyDescent="0.2">
      <c r="A36" s="130" t="s">
        <v>105</v>
      </c>
    </row>
  </sheetData>
  <hyperlinks>
    <hyperlink ref="A4" location="'1.1'!A1" display="Table 1.1 - Planning applications received and decided trend"/>
    <hyperlink ref="A5" location="'1.2'!A1" display="Table 1.2 - Planning applications received and decided by Authority"/>
    <hyperlink ref="A7" location="'1.4'!A1" display="Table 1.4 - Live applications by Council"/>
    <hyperlink ref="A11" location="'2.1'!A1" display="Table 2.1 - Major Development applications received and decided trend"/>
    <hyperlink ref="A12" location="'3.2'!A1" display="Table 3.2 - Major Development applications received and decided by Council"/>
    <hyperlink ref="A13" location="'4.1'!A1" display="Table 4.1 - Local Development applications received and decided trend"/>
    <hyperlink ref="A14" location="'4.2'!A1" display="Table 4.2 - Local Development applications received, decided, withdrawn and average processing times by Council"/>
    <hyperlink ref="A15" location="'5.1'!A1" display="Table 5.1 - Applications received and decided by development type"/>
    <hyperlink ref="A17" location="'5.3'!A1" display="Table 5.3 - Residential applications received and decided trend"/>
    <hyperlink ref="A18" location="'5.4'!A1" display="Table 5.4 - Residential applications received and decided by Authority"/>
    <hyperlink ref="A19" location="'5.5'!A1" display="Table 5.5 - Residential applications received and decided in urban and rural areas by development type"/>
    <hyperlink ref="A20" location="'5.6'!A1" display="Table 5.6 - Applications received and decided by application type"/>
    <hyperlink ref="A21" location="'6.1'!A1" display="Table 6.1 Enforcement cases trend"/>
    <hyperlink ref="A22" location="'6.2'!A1" display="Table 6.2 - Enforcement cases opened, closed, concluded and 70% conclusion times by Authority"/>
    <hyperlink ref="A23" location="'6.3'!A1" display="Table 6.3 - Court action by Authority"/>
    <hyperlink ref="A24" location="'6.4'!A1" display="Table 6.4 - Live enforcement cases trend"/>
    <hyperlink ref="A25" location="'6.5'!A1" display="Table 6.5 - Live enforcement cases by Authority"/>
    <hyperlink ref="A26" location="'7.1'!A1" display="Table 7.1 - Renewable energy applications received and decided trend"/>
    <hyperlink ref="A27" location="'7.2'!A1" display="Table 7.2 - Renewable energy applications received, decided, withdrawn and average processing times by development type"/>
    <hyperlink ref="A35" location="'User Guidance'!A1" display="User Guidance"/>
    <hyperlink ref="A36" location="Definitions!A1" display="Definitions"/>
    <hyperlink ref="A6" location="'1.3'!Print_Area" display="Table 1.3 - Live applications trend"/>
    <hyperlink ref="A9" location="'2.1'!A1" display="Table 2.1 - Departmental applications received, decided, withdrawn and average processing times by development type"/>
    <hyperlink ref="A10" location="'2.2'!A1" display="Table 2.2 - Live Departmental applications by development type"/>
    <hyperlink ref="A11:XFD11" location="'3.1'!Print_Area" display="Table 3.1 - Major Development applications received and decided trend"/>
    <hyperlink ref="A28" location="'7.3'!A1" display="Table 7.3 - Renewable energy applications received, decided, withdrawn and average processing times by Authority"/>
    <hyperlink ref="A29" location="'7.4'!A1" display="Table 7.4 - Live renewable energy applications by development type"/>
    <hyperlink ref="A32" location="'9.1'!A1" display="Table 9.1- Additional activity received, decided, withdrawn and average processing times by Authority"/>
    <hyperlink ref="A30" location="'8.1'!A1" display="Table 8.1 - Live Legacy applications by Council"/>
    <hyperlink ref="A31" location="'8.2'!A1" display="Table 8.2 - Legacy and Council received applications decided/withdrawn and average processing times by Council"/>
    <hyperlink ref="A16" location="'5.2'!A1" display="Table 5.2 - Applications received by development type and Council"/>
    <hyperlink ref="A8" location="'1.5'!A1" display="Table 1.5 - Planning applications received and decided by Parliamentary Constituency"/>
  </hyperlinks>
  <pageMargins left="0.7" right="0.7" top="0.4" bottom="0.75" header="0.3" footer="0.3"/>
  <pageSetup paperSize="9" scale="7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1"/>
  <sheetViews>
    <sheetView showGridLines="0" zoomScaleNormal="100" workbookViewId="0">
      <pane ySplit="4" topLeftCell="A5" activePane="bottomLeft" state="frozen"/>
      <selection pane="bottomLeft" activeCell="A2" sqref="A2"/>
    </sheetView>
  </sheetViews>
  <sheetFormatPr defaultColWidth="9.28515625" defaultRowHeight="12.75" x14ac:dyDescent="0.2"/>
  <cols>
    <col min="1" max="1" width="6.7109375" style="182" customWidth="1"/>
    <col min="2" max="2" width="47.28515625" style="183" customWidth="1"/>
    <col min="3" max="8" width="7.42578125" style="235" customWidth="1"/>
    <col min="9" max="9" width="8" style="235" customWidth="1"/>
    <col min="10" max="10" width="0.28515625" style="650" customWidth="1"/>
    <col min="11" max="11" width="9.28515625" style="211"/>
    <col min="12" max="16384" width="9.28515625" style="182"/>
  </cols>
  <sheetData>
    <row r="1" spans="1:13" ht="16.5" customHeight="1" x14ac:dyDescent="0.2">
      <c r="A1" s="124" t="s">
        <v>85</v>
      </c>
    </row>
    <row r="2" spans="1:13" ht="17.25" x14ac:dyDescent="0.25">
      <c r="A2" s="858" t="s">
        <v>440</v>
      </c>
    </row>
    <row r="3" spans="1:13" ht="15.75" x14ac:dyDescent="0.25">
      <c r="A3" s="809"/>
    </row>
    <row r="4" spans="1:13" s="187" customFormat="1" ht="91.5" customHeight="1" x14ac:dyDescent="0.2">
      <c r="A4" s="188"/>
      <c r="B4" s="224"/>
      <c r="C4" s="224" t="s">
        <v>38</v>
      </c>
      <c r="D4" s="224" t="s">
        <v>39</v>
      </c>
      <c r="E4" s="224" t="s">
        <v>40</v>
      </c>
      <c r="F4" s="224" t="s">
        <v>41</v>
      </c>
      <c r="G4" s="224" t="s">
        <v>42</v>
      </c>
      <c r="H4" s="224" t="s">
        <v>441</v>
      </c>
      <c r="I4" s="224" t="s">
        <v>43</v>
      </c>
      <c r="J4" s="568"/>
      <c r="K4" s="319"/>
    </row>
    <row r="5" spans="1:13" ht="21" customHeight="1" x14ac:dyDescent="0.2">
      <c r="A5" s="1192" t="s">
        <v>124</v>
      </c>
      <c r="B5" s="684" t="s">
        <v>353</v>
      </c>
      <c r="C5" s="666">
        <v>327</v>
      </c>
      <c r="D5" s="666">
        <v>1740</v>
      </c>
      <c r="E5" s="666">
        <v>118</v>
      </c>
      <c r="F5" s="666">
        <v>58</v>
      </c>
      <c r="G5" s="666">
        <v>50</v>
      </c>
      <c r="H5" s="666">
        <v>18</v>
      </c>
      <c r="I5" s="653">
        <f t="shared" ref="I5:I10" si="0">SUM(C5:H5)</f>
        <v>2311</v>
      </c>
      <c r="J5" s="707"/>
      <c r="K5" s="650"/>
      <c r="L5" s="644"/>
    </row>
    <row r="6" spans="1:13" ht="21" customHeight="1" x14ac:dyDescent="0.2">
      <c r="A6" s="1196"/>
      <c r="B6" s="685" t="s">
        <v>354</v>
      </c>
      <c r="C6" s="671">
        <v>513</v>
      </c>
      <c r="D6" s="671">
        <v>2449</v>
      </c>
      <c r="E6" s="671">
        <v>119</v>
      </c>
      <c r="F6" s="671">
        <v>81</v>
      </c>
      <c r="G6" s="671">
        <v>75</v>
      </c>
      <c r="H6" s="671">
        <v>35</v>
      </c>
      <c r="I6" s="656">
        <f t="shared" si="0"/>
        <v>3272</v>
      </c>
      <c r="K6" s="650"/>
      <c r="L6" s="644"/>
    </row>
    <row r="7" spans="1:13" ht="21" customHeight="1" x14ac:dyDescent="0.2">
      <c r="A7" s="1196"/>
      <c r="B7" s="684" t="s">
        <v>355</v>
      </c>
      <c r="C7" s="666">
        <v>494</v>
      </c>
      <c r="D7" s="666">
        <v>2735</v>
      </c>
      <c r="E7" s="666">
        <v>173</v>
      </c>
      <c r="F7" s="666">
        <v>90</v>
      </c>
      <c r="G7" s="666">
        <v>67</v>
      </c>
      <c r="H7" s="666">
        <v>43</v>
      </c>
      <c r="I7" s="653">
        <f t="shared" si="0"/>
        <v>3602</v>
      </c>
      <c r="J7" s="707"/>
      <c r="K7" s="650"/>
      <c r="L7" s="644"/>
    </row>
    <row r="8" spans="1:13" ht="21" hidden="1" customHeight="1" x14ac:dyDescent="0.2">
      <c r="A8" s="1196"/>
      <c r="B8" s="685" t="s">
        <v>356</v>
      </c>
      <c r="C8" s="671"/>
      <c r="D8" s="671"/>
      <c r="E8" s="671"/>
      <c r="F8" s="671"/>
      <c r="G8" s="671"/>
      <c r="H8" s="671"/>
      <c r="I8" s="656">
        <f t="shared" si="0"/>
        <v>0</v>
      </c>
      <c r="J8" s="688"/>
      <c r="K8" s="656"/>
      <c r="L8" s="644"/>
    </row>
    <row r="9" spans="1:13" ht="21" customHeight="1" x14ac:dyDescent="0.2">
      <c r="A9" s="1196"/>
      <c r="B9" s="190" t="s">
        <v>362</v>
      </c>
      <c r="C9" s="660">
        <f t="shared" ref="C9:H9" si="1">SUM(C5:C8)</f>
        <v>1334</v>
      </c>
      <c r="D9" s="660">
        <f t="shared" si="1"/>
        <v>6924</v>
      </c>
      <c r="E9" s="660">
        <f t="shared" si="1"/>
        <v>410</v>
      </c>
      <c r="F9" s="660">
        <f t="shared" si="1"/>
        <v>229</v>
      </c>
      <c r="G9" s="660">
        <f t="shared" si="1"/>
        <v>192</v>
      </c>
      <c r="H9" s="660">
        <f t="shared" si="1"/>
        <v>96</v>
      </c>
      <c r="I9" s="247">
        <f>SUM(C9:H9)</f>
        <v>9185</v>
      </c>
      <c r="J9" s="687"/>
      <c r="K9" s="697"/>
      <c r="L9" s="644"/>
    </row>
    <row r="10" spans="1:13" ht="21" hidden="1" customHeight="1" x14ac:dyDescent="0.2">
      <c r="A10" s="1196"/>
      <c r="B10" s="695" t="s">
        <v>291</v>
      </c>
      <c r="C10" s="666">
        <v>415</v>
      </c>
      <c r="D10" s="666">
        <v>2604</v>
      </c>
      <c r="E10" s="666">
        <v>151</v>
      </c>
      <c r="F10" s="666">
        <v>97</v>
      </c>
      <c r="G10" s="666">
        <v>91</v>
      </c>
      <c r="H10" s="666">
        <v>41</v>
      </c>
      <c r="I10" s="653">
        <f t="shared" si="0"/>
        <v>3399</v>
      </c>
      <c r="J10" s="686"/>
      <c r="K10" s="689"/>
      <c r="L10" s="644"/>
    </row>
    <row r="11" spans="1:13" s="644" customFormat="1" ht="21" hidden="1" customHeight="1" x14ac:dyDescent="0.2">
      <c r="A11" s="1196"/>
      <c r="B11" s="664" t="s">
        <v>292</v>
      </c>
      <c r="C11" s="671">
        <v>393</v>
      </c>
      <c r="D11" s="671">
        <v>2183</v>
      </c>
      <c r="E11" s="671">
        <v>125</v>
      </c>
      <c r="F11" s="671">
        <v>116</v>
      </c>
      <c r="G11" s="671">
        <v>83</v>
      </c>
      <c r="H11" s="671">
        <v>32</v>
      </c>
      <c r="I11" s="656">
        <f>SUM(C11:H11)</f>
        <v>2932</v>
      </c>
      <c r="J11" s="688"/>
      <c r="K11" s="689"/>
    </row>
    <row r="12" spans="1:13" s="644" customFormat="1" ht="21" customHeight="1" x14ac:dyDescent="0.2">
      <c r="A12" s="1196"/>
      <c r="B12" s="695" t="s">
        <v>293</v>
      </c>
      <c r="C12" s="666">
        <v>385</v>
      </c>
      <c r="D12" s="666">
        <v>2249</v>
      </c>
      <c r="E12" s="666">
        <v>142</v>
      </c>
      <c r="F12" s="666">
        <v>106</v>
      </c>
      <c r="G12" s="666">
        <v>81</v>
      </c>
      <c r="H12" s="666">
        <v>31</v>
      </c>
      <c r="I12" s="653">
        <f>SUM(C12:H12)</f>
        <v>2994</v>
      </c>
      <c r="J12" s="686"/>
      <c r="K12" s="689"/>
    </row>
    <row r="13" spans="1:13" s="506" customFormat="1" ht="21" hidden="1" customHeight="1" x14ac:dyDescent="0.2">
      <c r="A13" s="1196"/>
      <c r="B13" s="875" t="s">
        <v>294</v>
      </c>
      <c r="C13" s="660">
        <v>386</v>
      </c>
      <c r="D13" s="660">
        <v>2153</v>
      </c>
      <c r="E13" s="660">
        <v>133</v>
      </c>
      <c r="F13" s="660">
        <v>119</v>
      </c>
      <c r="G13" s="660">
        <v>65</v>
      </c>
      <c r="H13" s="660">
        <v>26</v>
      </c>
      <c r="I13" s="247">
        <f>SUM(C13:H13)</f>
        <v>2882</v>
      </c>
      <c r="J13" s="687"/>
      <c r="K13" s="697"/>
      <c r="L13" s="260"/>
      <c r="M13" s="260"/>
    </row>
    <row r="14" spans="1:13" s="644" customFormat="1" ht="21" hidden="1" customHeight="1" x14ac:dyDescent="0.2">
      <c r="A14" s="1196"/>
      <c r="B14" s="664" t="s">
        <v>269</v>
      </c>
      <c r="C14" s="660">
        <f t="shared" ref="C14:H14" si="2">SUM(C10:C13)</f>
        <v>1579</v>
      </c>
      <c r="D14" s="660">
        <f t="shared" si="2"/>
        <v>9189</v>
      </c>
      <c r="E14" s="660">
        <f t="shared" si="2"/>
        <v>551</v>
      </c>
      <c r="F14" s="660">
        <f t="shared" si="2"/>
        <v>438</v>
      </c>
      <c r="G14" s="660">
        <f t="shared" si="2"/>
        <v>320</v>
      </c>
      <c r="H14" s="660">
        <f t="shared" si="2"/>
        <v>130</v>
      </c>
      <c r="I14" s="247">
        <f>SUM(C14:H14)</f>
        <v>12207</v>
      </c>
      <c r="J14" s="687"/>
      <c r="K14" s="697"/>
    </row>
    <row r="15" spans="1:13" ht="21" customHeight="1" x14ac:dyDescent="0.2">
      <c r="A15" s="1196"/>
      <c r="B15" s="190" t="s">
        <v>582</v>
      </c>
      <c r="C15" s="687">
        <f>C7-C12</f>
        <v>109</v>
      </c>
      <c r="D15" s="687">
        <f t="shared" ref="D15:I15" si="3">D7-D12</f>
        <v>486</v>
      </c>
      <c r="E15" s="687">
        <f t="shared" si="3"/>
        <v>31</v>
      </c>
      <c r="F15" s="687">
        <f t="shared" si="3"/>
        <v>-16</v>
      </c>
      <c r="G15" s="687">
        <f t="shared" si="3"/>
        <v>-14</v>
      </c>
      <c r="H15" s="687">
        <f t="shared" si="3"/>
        <v>12</v>
      </c>
      <c r="I15" s="697">
        <f t="shared" si="3"/>
        <v>608</v>
      </c>
      <c r="J15" s="697"/>
      <c r="K15" s="697"/>
      <c r="L15" s="260"/>
    </row>
    <row r="16" spans="1:13" s="644" customFormat="1" ht="21" customHeight="1" x14ac:dyDescent="0.2">
      <c r="A16" s="1196"/>
      <c r="B16" s="684" t="s">
        <v>584</v>
      </c>
      <c r="C16" s="686">
        <f>C7-C6</f>
        <v>-19</v>
      </c>
      <c r="D16" s="686">
        <f t="shared" ref="D16:I16" si="4">D7-D6</f>
        <v>286</v>
      </c>
      <c r="E16" s="686">
        <f t="shared" si="4"/>
        <v>54</v>
      </c>
      <c r="F16" s="686">
        <f t="shared" si="4"/>
        <v>9</v>
      </c>
      <c r="G16" s="686">
        <f t="shared" si="4"/>
        <v>-8</v>
      </c>
      <c r="H16" s="686">
        <f t="shared" si="4"/>
        <v>8</v>
      </c>
      <c r="I16" s="696">
        <f t="shared" si="4"/>
        <v>330</v>
      </c>
      <c r="J16" s="696"/>
      <c r="K16" s="697"/>
      <c r="L16" s="260"/>
    </row>
    <row r="17" spans="1:13" ht="21" customHeight="1" x14ac:dyDescent="0.2">
      <c r="A17" s="191"/>
      <c r="B17" s="926"/>
      <c r="C17" s="531"/>
      <c r="D17" s="531"/>
      <c r="E17" s="531"/>
      <c r="F17" s="531"/>
      <c r="G17" s="531"/>
      <c r="H17" s="531"/>
      <c r="I17" s="339"/>
      <c r="K17" s="650"/>
      <c r="L17" s="644"/>
    </row>
    <row r="18" spans="1:13" ht="21" customHeight="1" x14ac:dyDescent="0.2">
      <c r="A18" s="1196" t="s">
        <v>125</v>
      </c>
      <c r="B18" s="684" t="s">
        <v>353</v>
      </c>
      <c r="C18" s="666">
        <v>237</v>
      </c>
      <c r="D18" s="666">
        <v>1372</v>
      </c>
      <c r="E18" s="666">
        <v>93</v>
      </c>
      <c r="F18" s="666">
        <v>57</v>
      </c>
      <c r="G18" s="666">
        <v>38</v>
      </c>
      <c r="H18" s="666">
        <v>14</v>
      </c>
      <c r="I18" s="653">
        <f t="shared" ref="I18:I23" si="5">SUM(C18:H18)</f>
        <v>1811</v>
      </c>
      <c r="J18" s="707"/>
      <c r="K18" s="650"/>
      <c r="L18" s="644"/>
    </row>
    <row r="19" spans="1:13" ht="21" customHeight="1" x14ac:dyDescent="0.2">
      <c r="A19" s="1196"/>
      <c r="B19" s="685" t="s">
        <v>354</v>
      </c>
      <c r="C19" s="671">
        <v>289</v>
      </c>
      <c r="D19" s="671">
        <v>1856</v>
      </c>
      <c r="E19" s="671">
        <v>120</v>
      </c>
      <c r="F19" s="671">
        <v>81</v>
      </c>
      <c r="G19" s="671">
        <v>58</v>
      </c>
      <c r="H19" s="671">
        <v>17</v>
      </c>
      <c r="I19" s="656">
        <f t="shared" si="5"/>
        <v>2421</v>
      </c>
      <c r="K19" s="650"/>
      <c r="L19" s="644"/>
    </row>
    <row r="20" spans="1:13" ht="21" customHeight="1" x14ac:dyDescent="0.2">
      <c r="A20" s="1196"/>
      <c r="B20" s="684" t="s">
        <v>355</v>
      </c>
      <c r="C20" s="666">
        <v>389</v>
      </c>
      <c r="D20" s="666">
        <v>2304</v>
      </c>
      <c r="E20" s="666">
        <v>111</v>
      </c>
      <c r="F20" s="666">
        <v>79</v>
      </c>
      <c r="G20" s="666">
        <v>71</v>
      </c>
      <c r="H20" s="666">
        <v>38</v>
      </c>
      <c r="I20" s="653">
        <f t="shared" si="5"/>
        <v>2992</v>
      </c>
      <c r="J20" s="707"/>
      <c r="K20" s="650"/>
      <c r="L20" s="644"/>
    </row>
    <row r="21" spans="1:13" ht="21" hidden="1" customHeight="1" x14ac:dyDescent="0.2">
      <c r="A21" s="1196"/>
      <c r="B21" s="685" t="s">
        <v>356</v>
      </c>
      <c r="C21" s="671"/>
      <c r="D21" s="671"/>
      <c r="E21" s="671"/>
      <c r="F21" s="671"/>
      <c r="G21" s="671"/>
      <c r="H21" s="671"/>
      <c r="I21" s="656">
        <f t="shared" si="5"/>
        <v>0</v>
      </c>
      <c r="J21" s="688"/>
      <c r="K21" s="656"/>
      <c r="L21" s="644"/>
    </row>
    <row r="22" spans="1:13" ht="21" customHeight="1" x14ac:dyDescent="0.2">
      <c r="A22" s="1196"/>
      <c r="B22" s="190" t="s">
        <v>362</v>
      </c>
      <c r="C22" s="660">
        <f t="shared" ref="C22:H22" si="6">SUM(C18:C21)</f>
        <v>915</v>
      </c>
      <c r="D22" s="660">
        <f t="shared" si="6"/>
        <v>5532</v>
      </c>
      <c r="E22" s="660">
        <f t="shared" si="6"/>
        <v>324</v>
      </c>
      <c r="F22" s="660">
        <f t="shared" si="6"/>
        <v>217</v>
      </c>
      <c r="G22" s="660">
        <f t="shared" si="6"/>
        <v>167</v>
      </c>
      <c r="H22" s="660">
        <f t="shared" si="6"/>
        <v>69</v>
      </c>
      <c r="I22" s="247">
        <f t="shared" si="5"/>
        <v>7224</v>
      </c>
      <c r="J22" s="687"/>
      <c r="K22" s="697"/>
      <c r="L22" s="260"/>
      <c r="M22" s="260"/>
    </row>
    <row r="23" spans="1:13" ht="21" hidden="1" customHeight="1" x14ac:dyDescent="0.2">
      <c r="A23" s="1196"/>
      <c r="B23" s="695" t="s">
        <v>291</v>
      </c>
      <c r="C23" s="666">
        <v>330</v>
      </c>
      <c r="D23" s="666">
        <v>2344</v>
      </c>
      <c r="E23" s="666">
        <v>132</v>
      </c>
      <c r="F23" s="666">
        <v>99</v>
      </c>
      <c r="G23" s="666">
        <v>76</v>
      </c>
      <c r="H23" s="666">
        <v>30</v>
      </c>
      <c r="I23" s="653">
        <f t="shared" si="5"/>
        <v>3011</v>
      </c>
      <c r="J23" s="686"/>
      <c r="K23" s="689"/>
      <c r="L23" s="644"/>
    </row>
    <row r="24" spans="1:13" s="644" customFormat="1" ht="21" hidden="1" customHeight="1" x14ac:dyDescent="0.2">
      <c r="A24" s="1196"/>
      <c r="B24" s="664" t="s">
        <v>292</v>
      </c>
      <c r="C24" s="671">
        <v>382</v>
      </c>
      <c r="D24" s="671">
        <v>2425</v>
      </c>
      <c r="E24" s="671">
        <v>139</v>
      </c>
      <c r="F24" s="671">
        <v>101</v>
      </c>
      <c r="G24" s="671">
        <v>85</v>
      </c>
      <c r="H24" s="671">
        <v>30</v>
      </c>
      <c r="I24" s="656">
        <f>SUM(C24:H24)</f>
        <v>3162</v>
      </c>
      <c r="J24" s="688"/>
      <c r="K24" s="689"/>
    </row>
    <row r="25" spans="1:13" s="644" customFormat="1" ht="21" customHeight="1" x14ac:dyDescent="0.2">
      <c r="A25" s="1196"/>
      <c r="B25" s="695" t="s">
        <v>293</v>
      </c>
      <c r="C25" s="666">
        <v>364</v>
      </c>
      <c r="D25" s="666">
        <v>2344</v>
      </c>
      <c r="E25" s="666">
        <v>141</v>
      </c>
      <c r="F25" s="666">
        <v>109</v>
      </c>
      <c r="G25" s="666">
        <v>82</v>
      </c>
      <c r="H25" s="666">
        <v>23</v>
      </c>
      <c r="I25" s="653">
        <f>SUM(C25:H25)</f>
        <v>3063</v>
      </c>
      <c r="J25" s="686"/>
      <c r="K25" s="689"/>
    </row>
    <row r="26" spans="1:13" s="506" customFormat="1" ht="21" hidden="1" customHeight="1" x14ac:dyDescent="0.2">
      <c r="A26" s="1196"/>
      <c r="B26" s="875" t="s">
        <v>294</v>
      </c>
      <c r="C26" s="660">
        <v>272</v>
      </c>
      <c r="D26" s="660">
        <v>1887</v>
      </c>
      <c r="E26" s="660">
        <v>134</v>
      </c>
      <c r="F26" s="660">
        <v>106</v>
      </c>
      <c r="G26" s="660">
        <v>78</v>
      </c>
      <c r="H26" s="660">
        <v>34</v>
      </c>
      <c r="I26" s="247">
        <f>SUM(C26:H26)</f>
        <v>2511</v>
      </c>
      <c r="J26" s="687"/>
      <c r="K26" s="697"/>
      <c r="L26" s="644"/>
    </row>
    <row r="27" spans="1:13" s="644" customFormat="1" ht="21" hidden="1" customHeight="1" x14ac:dyDescent="0.2">
      <c r="A27" s="1196"/>
      <c r="B27" s="664" t="s">
        <v>269</v>
      </c>
      <c r="C27" s="660">
        <f t="shared" ref="C27:H27" si="7">SUM(C23:C26)</f>
        <v>1348</v>
      </c>
      <c r="D27" s="660">
        <f t="shared" si="7"/>
        <v>9000</v>
      </c>
      <c r="E27" s="660">
        <f t="shared" si="7"/>
        <v>546</v>
      </c>
      <c r="F27" s="660">
        <f t="shared" si="7"/>
        <v>415</v>
      </c>
      <c r="G27" s="660">
        <f t="shared" si="7"/>
        <v>321</v>
      </c>
      <c r="H27" s="660">
        <f t="shared" si="7"/>
        <v>117</v>
      </c>
      <c r="I27" s="247">
        <f>SUM(C27:H27)</f>
        <v>11747</v>
      </c>
      <c r="J27" s="687"/>
      <c r="K27" s="697"/>
    </row>
    <row r="28" spans="1:13" ht="21" customHeight="1" x14ac:dyDescent="0.2">
      <c r="A28" s="1196"/>
      <c r="B28" s="190" t="s">
        <v>582</v>
      </c>
      <c r="C28" s="687">
        <f>C20-C25</f>
        <v>25</v>
      </c>
      <c r="D28" s="687">
        <f t="shared" ref="D28:I28" si="8">D20-D25</f>
        <v>-40</v>
      </c>
      <c r="E28" s="687">
        <f t="shared" si="8"/>
        <v>-30</v>
      </c>
      <c r="F28" s="687">
        <f t="shared" si="8"/>
        <v>-30</v>
      </c>
      <c r="G28" s="687">
        <f t="shared" si="8"/>
        <v>-11</v>
      </c>
      <c r="H28" s="687">
        <f t="shared" si="8"/>
        <v>15</v>
      </c>
      <c r="I28" s="697">
        <f t="shared" si="8"/>
        <v>-71</v>
      </c>
      <c r="J28" s="697"/>
      <c r="K28" s="697"/>
      <c r="L28" s="260"/>
    </row>
    <row r="29" spans="1:13" s="644" customFormat="1" ht="21" customHeight="1" x14ac:dyDescent="0.2">
      <c r="A29" s="1196"/>
      <c r="B29" s="684" t="s">
        <v>584</v>
      </c>
      <c r="C29" s="686">
        <f>C20-C19</f>
        <v>100</v>
      </c>
      <c r="D29" s="686">
        <f t="shared" ref="D29:I29" si="9">D20-D19</f>
        <v>448</v>
      </c>
      <c r="E29" s="686">
        <f t="shared" si="9"/>
        <v>-9</v>
      </c>
      <c r="F29" s="686">
        <f t="shared" si="9"/>
        <v>-2</v>
      </c>
      <c r="G29" s="686">
        <f t="shared" si="9"/>
        <v>13</v>
      </c>
      <c r="H29" s="686">
        <f t="shared" si="9"/>
        <v>21</v>
      </c>
      <c r="I29" s="696">
        <f t="shared" si="9"/>
        <v>571</v>
      </c>
      <c r="J29" s="696"/>
      <c r="K29" s="697"/>
    </row>
    <row r="30" spans="1:13" ht="21" customHeight="1" x14ac:dyDescent="0.2">
      <c r="A30" s="191"/>
      <c r="B30" s="926"/>
      <c r="C30" s="531"/>
      <c r="D30" s="531"/>
      <c r="E30" s="531"/>
      <c r="F30" s="531"/>
      <c r="G30" s="531"/>
      <c r="H30" s="531"/>
      <c r="I30" s="339"/>
      <c r="K30" s="650"/>
      <c r="L30" s="644"/>
    </row>
    <row r="31" spans="1:13" ht="21" customHeight="1" x14ac:dyDescent="0.2">
      <c r="A31" s="1196" t="s">
        <v>126</v>
      </c>
      <c r="B31" s="684" t="s">
        <v>353</v>
      </c>
      <c r="C31" s="666">
        <v>201</v>
      </c>
      <c r="D31" s="666">
        <v>1337</v>
      </c>
      <c r="E31" s="666">
        <v>93</v>
      </c>
      <c r="F31" s="666">
        <v>53</v>
      </c>
      <c r="G31" s="666">
        <v>36</v>
      </c>
      <c r="H31" s="666">
        <v>14</v>
      </c>
      <c r="I31" s="653">
        <f t="shared" ref="I31:I36" si="10">SUM(C31:H31)</f>
        <v>1734</v>
      </c>
      <c r="J31" s="707"/>
      <c r="K31" s="650"/>
      <c r="L31" s="644"/>
      <c r="M31" s="644"/>
    </row>
    <row r="32" spans="1:13" ht="21" customHeight="1" x14ac:dyDescent="0.2">
      <c r="A32" s="1196"/>
      <c r="B32" s="685" t="s">
        <v>354</v>
      </c>
      <c r="C32" s="671">
        <v>253</v>
      </c>
      <c r="D32" s="671">
        <v>1807</v>
      </c>
      <c r="E32" s="671">
        <v>119</v>
      </c>
      <c r="F32" s="671">
        <v>73</v>
      </c>
      <c r="G32" s="671">
        <v>57</v>
      </c>
      <c r="H32" s="671">
        <v>14</v>
      </c>
      <c r="I32" s="656">
        <f t="shared" si="10"/>
        <v>2323</v>
      </c>
      <c r="K32" s="650"/>
      <c r="L32" s="644"/>
      <c r="M32" s="644"/>
    </row>
    <row r="33" spans="1:13" ht="21" customHeight="1" x14ac:dyDescent="0.2">
      <c r="A33" s="1196"/>
      <c r="B33" s="684" t="s">
        <v>355</v>
      </c>
      <c r="C33" s="666">
        <v>336</v>
      </c>
      <c r="D33" s="666">
        <v>2226</v>
      </c>
      <c r="E33" s="666">
        <v>110</v>
      </c>
      <c r="F33" s="666">
        <v>73</v>
      </c>
      <c r="G33" s="666">
        <v>68</v>
      </c>
      <c r="H33" s="666">
        <v>36</v>
      </c>
      <c r="I33" s="653">
        <f t="shared" si="10"/>
        <v>2849</v>
      </c>
      <c r="J33" s="707"/>
      <c r="K33" s="650"/>
      <c r="L33" s="644"/>
      <c r="M33" s="644"/>
    </row>
    <row r="34" spans="1:13" ht="21" hidden="1" customHeight="1" x14ac:dyDescent="0.2">
      <c r="A34" s="1196"/>
      <c r="B34" s="685" t="s">
        <v>356</v>
      </c>
      <c r="C34" s="671"/>
      <c r="D34" s="671"/>
      <c r="E34" s="671"/>
      <c r="F34" s="671"/>
      <c r="G34" s="671"/>
      <c r="H34" s="671"/>
      <c r="I34" s="656">
        <f t="shared" si="10"/>
        <v>0</v>
      </c>
      <c r="J34" s="688"/>
      <c r="K34" s="656"/>
      <c r="L34" s="644"/>
      <c r="M34" s="644"/>
    </row>
    <row r="35" spans="1:13" ht="21" customHeight="1" x14ac:dyDescent="0.2">
      <c r="A35" s="1196"/>
      <c r="B35" s="190" t="s">
        <v>362</v>
      </c>
      <c r="C35" s="660">
        <f t="shared" ref="C35:H35" si="11">SUM(C31:C34)</f>
        <v>790</v>
      </c>
      <c r="D35" s="660">
        <f t="shared" si="11"/>
        <v>5370</v>
      </c>
      <c r="E35" s="660">
        <f t="shared" si="11"/>
        <v>322</v>
      </c>
      <c r="F35" s="660">
        <f t="shared" si="11"/>
        <v>199</v>
      </c>
      <c r="G35" s="660">
        <f t="shared" si="11"/>
        <v>161</v>
      </c>
      <c r="H35" s="660">
        <f t="shared" si="11"/>
        <v>64</v>
      </c>
      <c r="I35" s="247">
        <f t="shared" si="10"/>
        <v>6906</v>
      </c>
      <c r="J35" s="687"/>
      <c r="K35" s="697"/>
      <c r="L35" s="644"/>
      <c r="M35" s="260"/>
    </row>
    <row r="36" spans="1:13" ht="21" hidden="1" customHeight="1" x14ac:dyDescent="0.2">
      <c r="A36" s="1196"/>
      <c r="B36" s="695" t="s">
        <v>291</v>
      </c>
      <c r="C36" s="666">
        <v>266</v>
      </c>
      <c r="D36" s="666">
        <v>2226</v>
      </c>
      <c r="E36" s="666">
        <v>131</v>
      </c>
      <c r="F36" s="666">
        <v>81</v>
      </c>
      <c r="G36" s="666">
        <v>69</v>
      </c>
      <c r="H36" s="666">
        <v>29</v>
      </c>
      <c r="I36" s="653">
        <f t="shared" si="10"/>
        <v>2802</v>
      </c>
      <c r="J36" s="686"/>
      <c r="K36" s="689"/>
      <c r="L36" s="644"/>
      <c r="M36" s="644"/>
    </row>
    <row r="37" spans="1:13" s="644" customFormat="1" ht="21" hidden="1" customHeight="1" x14ac:dyDescent="0.2">
      <c r="A37" s="1196"/>
      <c r="B37" s="664" t="s">
        <v>292</v>
      </c>
      <c r="C37" s="671">
        <v>318</v>
      </c>
      <c r="D37" s="671">
        <v>2321</v>
      </c>
      <c r="E37" s="671">
        <v>139</v>
      </c>
      <c r="F37" s="671">
        <v>86</v>
      </c>
      <c r="G37" s="671">
        <v>81</v>
      </c>
      <c r="H37" s="671">
        <v>29</v>
      </c>
      <c r="I37" s="656">
        <f>SUM(C37:H37)</f>
        <v>2974</v>
      </c>
      <c r="J37" s="688"/>
      <c r="K37" s="689"/>
    </row>
    <row r="38" spans="1:13" s="644" customFormat="1" ht="21" customHeight="1" x14ac:dyDescent="0.2">
      <c r="A38" s="1196"/>
      <c r="B38" s="695" t="s">
        <v>293</v>
      </c>
      <c r="C38" s="666">
        <v>314</v>
      </c>
      <c r="D38" s="666">
        <v>2238</v>
      </c>
      <c r="E38" s="666">
        <v>141</v>
      </c>
      <c r="F38" s="666">
        <v>101</v>
      </c>
      <c r="G38" s="666">
        <v>75</v>
      </c>
      <c r="H38" s="666">
        <v>20</v>
      </c>
      <c r="I38" s="653">
        <f>SUM(C38:H38)</f>
        <v>2889</v>
      </c>
      <c r="J38" s="686"/>
      <c r="K38" s="689"/>
    </row>
    <row r="39" spans="1:13" s="506" customFormat="1" ht="21" hidden="1" customHeight="1" x14ac:dyDescent="0.2">
      <c r="A39" s="1196"/>
      <c r="B39" s="875" t="s">
        <v>294</v>
      </c>
      <c r="C39" s="660">
        <v>224</v>
      </c>
      <c r="D39" s="660">
        <v>1817</v>
      </c>
      <c r="E39" s="660">
        <v>134</v>
      </c>
      <c r="F39" s="660">
        <v>94</v>
      </c>
      <c r="G39" s="660">
        <v>76</v>
      </c>
      <c r="H39" s="660">
        <v>34</v>
      </c>
      <c r="I39" s="247">
        <f>SUM(C39:H39)</f>
        <v>2379</v>
      </c>
      <c r="J39" s="687"/>
      <c r="K39" s="697"/>
      <c r="L39" s="260"/>
      <c r="M39" s="644"/>
    </row>
    <row r="40" spans="1:13" s="644" customFormat="1" ht="21" hidden="1" customHeight="1" x14ac:dyDescent="0.2">
      <c r="A40" s="1196"/>
      <c r="B40" s="664" t="s">
        <v>269</v>
      </c>
      <c r="C40" s="660">
        <f t="shared" ref="C40:H40" si="12">SUM(C36:C39)</f>
        <v>1122</v>
      </c>
      <c r="D40" s="660">
        <f t="shared" si="12"/>
        <v>8602</v>
      </c>
      <c r="E40" s="660">
        <f t="shared" si="12"/>
        <v>545</v>
      </c>
      <c r="F40" s="660">
        <f t="shared" si="12"/>
        <v>362</v>
      </c>
      <c r="G40" s="660">
        <f t="shared" si="12"/>
        <v>301</v>
      </c>
      <c r="H40" s="660">
        <f t="shared" si="12"/>
        <v>112</v>
      </c>
      <c r="I40" s="247">
        <f>SUM(C40:H40)</f>
        <v>11044</v>
      </c>
      <c r="J40" s="687"/>
      <c r="K40" s="697"/>
      <c r="L40" s="260"/>
    </row>
    <row r="41" spans="1:13" ht="21" customHeight="1" x14ac:dyDescent="0.2">
      <c r="A41" s="1196"/>
      <c r="B41" s="190" t="s">
        <v>582</v>
      </c>
      <c r="C41" s="687">
        <f>C33-C38</f>
        <v>22</v>
      </c>
      <c r="D41" s="687">
        <f t="shared" ref="D41:I41" si="13">D33-D38</f>
        <v>-12</v>
      </c>
      <c r="E41" s="687">
        <f t="shared" si="13"/>
        <v>-31</v>
      </c>
      <c r="F41" s="687">
        <f t="shared" si="13"/>
        <v>-28</v>
      </c>
      <c r="G41" s="687">
        <f t="shared" si="13"/>
        <v>-7</v>
      </c>
      <c r="H41" s="687">
        <f t="shared" si="13"/>
        <v>16</v>
      </c>
      <c r="I41" s="697">
        <f t="shared" si="13"/>
        <v>-40</v>
      </c>
      <c r="J41" s="697"/>
      <c r="K41" s="697"/>
      <c r="L41" s="260"/>
      <c r="M41" s="644"/>
    </row>
    <row r="42" spans="1:13" s="644" customFormat="1" ht="21" customHeight="1" x14ac:dyDescent="0.2">
      <c r="A42" s="1196"/>
      <c r="B42" s="684" t="s">
        <v>584</v>
      </c>
      <c r="C42" s="686">
        <f>C33-C32</f>
        <v>83</v>
      </c>
      <c r="D42" s="686">
        <f t="shared" ref="D42:I42" si="14">D33-D32</f>
        <v>419</v>
      </c>
      <c r="E42" s="686">
        <f t="shared" si="14"/>
        <v>-9</v>
      </c>
      <c r="F42" s="686">
        <f t="shared" si="14"/>
        <v>0</v>
      </c>
      <c r="G42" s="686">
        <f t="shared" si="14"/>
        <v>11</v>
      </c>
      <c r="H42" s="686">
        <f t="shared" si="14"/>
        <v>22</v>
      </c>
      <c r="I42" s="696">
        <f t="shared" si="14"/>
        <v>526</v>
      </c>
      <c r="J42" s="696"/>
      <c r="K42" s="697"/>
      <c r="L42" s="260"/>
    </row>
    <row r="43" spans="1:13" ht="21" customHeight="1" x14ac:dyDescent="0.2">
      <c r="A43" s="210"/>
      <c r="B43" s="926"/>
      <c r="C43" s="531"/>
      <c r="D43" s="531"/>
      <c r="E43" s="531"/>
      <c r="F43" s="531"/>
      <c r="G43" s="531"/>
      <c r="H43" s="531"/>
      <c r="I43" s="339"/>
      <c r="K43" s="650"/>
      <c r="L43" s="644"/>
    </row>
    <row r="44" spans="1:13" ht="21" customHeight="1" x14ac:dyDescent="0.2">
      <c r="A44" s="1196" t="s">
        <v>127</v>
      </c>
      <c r="B44" s="684" t="s">
        <v>353</v>
      </c>
      <c r="C44" s="690">
        <f t="shared" ref="C44:I50" si="15">IF(C18=0,"-",C31/C18)</f>
        <v>0.84810126582278478</v>
      </c>
      <c r="D44" s="690">
        <f t="shared" si="15"/>
        <v>0.97448979591836737</v>
      </c>
      <c r="E44" s="690">
        <f t="shared" si="15"/>
        <v>1</v>
      </c>
      <c r="F44" s="690">
        <f t="shared" si="15"/>
        <v>0.92982456140350878</v>
      </c>
      <c r="G44" s="690">
        <f t="shared" si="15"/>
        <v>0.94736842105263153</v>
      </c>
      <c r="H44" s="690">
        <f t="shared" si="15"/>
        <v>1</v>
      </c>
      <c r="I44" s="691">
        <f t="shared" si="15"/>
        <v>0.95748205411374931</v>
      </c>
      <c r="J44" s="707"/>
      <c r="K44" s="650"/>
      <c r="L44" s="644"/>
    </row>
    <row r="45" spans="1:13" ht="21" customHeight="1" x14ac:dyDescent="0.2">
      <c r="A45" s="1196"/>
      <c r="B45" s="685" t="s">
        <v>354</v>
      </c>
      <c r="C45" s="692">
        <f t="shared" si="15"/>
        <v>0.87543252595155707</v>
      </c>
      <c r="D45" s="692">
        <f t="shared" si="15"/>
        <v>0.97359913793103448</v>
      </c>
      <c r="E45" s="692">
        <f t="shared" si="15"/>
        <v>0.9916666666666667</v>
      </c>
      <c r="F45" s="692">
        <f t="shared" si="15"/>
        <v>0.90123456790123457</v>
      </c>
      <c r="G45" s="692">
        <f t="shared" si="15"/>
        <v>0.98275862068965514</v>
      </c>
      <c r="H45" s="692">
        <f t="shared" si="15"/>
        <v>0.82352941176470584</v>
      </c>
      <c r="I45" s="694">
        <f t="shared" si="15"/>
        <v>0.95952085914911189</v>
      </c>
      <c r="K45" s="650"/>
      <c r="L45" s="644"/>
    </row>
    <row r="46" spans="1:13" ht="21" customHeight="1" x14ac:dyDescent="0.2">
      <c r="A46" s="1196"/>
      <c r="B46" s="684" t="s">
        <v>355</v>
      </c>
      <c r="C46" s="690">
        <f t="shared" si="15"/>
        <v>0.86375321336760924</v>
      </c>
      <c r="D46" s="690">
        <f t="shared" si="15"/>
        <v>0.96614583333333337</v>
      </c>
      <c r="E46" s="690">
        <f t="shared" si="15"/>
        <v>0.99099099099099097</v>
      </c>
      <c r="F46" s="690">
        <f t="shared" si="15"/>
        <v>0.92405063291139244</v>
      </c>
      <c r="G46" s="690">
        <f t="shared" si="15"/>
        <v>0.95774647887323938</v>
      </c>
      <c r="H46" s="690">
        <f t="shared" si="15"/>
        <v>0.94736842105263153</v>
      </c>
      <c r="I46" s="691">
        <f t="shared" si="15"/>
        <v>0.95220588235294112</v>
      </c>
      <c r="J46" s="707"/>
      <c r="K46" s="650"/>
      <c r="L46" s="644"/>
    </row>
    <row r="47" spans="1:13" ht="21" hidden="1" customHeight="1" x14ac:dyDescent="0.2">
      <c r="A47" s="1196"/>
      <c r="B47" s="685" t="s">
        <v>356</v>
      </c>
      <c r="C47" s="692" t="str">
        <f t="shared" si="15"/>
        <v>-</v>
      </c>
      <c r="D47" s="692" t="str">
        <f t="shared" si="15"/>
        <v>-</v>
      </c>
      <c r="E47" s="692" t="str">
        <f t="shared" si="15"/>
        <v>-</v>
      </c>
      <c r="F47" s="692" t="str">
        <f t="shared" si="15"/>
        <v>-</v>
      </c>
      <c r="G47" s="692" t="str">
        <f t="shared" si="15"/>
        <v>-</v>
      </c>
      <c r="H47" s="692" t="str">
        <f t="shared" si="15"/>
        <v>-</v>
      </c>
      <c r="I47" s="694" t="str">
        <f t="shared" si="15"/>
        <v>-</v>
      </c>
      <c r="J47" s="688"/>
      <c r="K47" s="656"/>
      <c r="L47" s="644"/>
    </row>
    <row r="48" spans="1:13" ht="21" customHeight="1" x14ac:dyDescent="0.2">
      <c r="A48" s="1196"/>
      <c r="B48" s="190" t="s">
        <v>362</v>
      </c>
      <c r="C48" s="810">
        <f t="shared" si="15"/>
        <v>0.86338797814207646</v>
      </c>
      <c r="D48" s="810">
        <f t="shared" si="15"/>
        <v>0.9707158351409978</v>
      </c>
      <c r="E48" s="810">
        <f t="shared" si="15"/>
        <v>0.99382716049382713</v>
      </c>
      <c r="F48" s="810">
        <f t="shared" si="15"/>
        <v>0.91705069124423966</v>
      </c>
      <c r="G48" s="810">
        <f t="shared" si="15"/>
        <v>0.9640718562874252</v>
      </c>
      <c r="H48" s="810">
        <f t="shared" si="15"/>
        <v>0.92753623188405798</v>
      </c>
      <c r="I48" s="811">
        <f t="shared" si="15"/>
        <v>0.95598006644518274</v>
      </c>
      <c r="J48" s="687"/>
      <c r="K48" s="697"/>
      <c r="L48" s="260"/>
    </row>
    <row r="49" spans="1:13" ht="21" hidden="1" customHeight="1" x14ac:dyDescent="0.2">
      <c r="A49" s="1196"/>
      <c r="B49" s="695" t="s">
        <v>291</v>
      </c>
      <c r="C49" s="690">
        <f t="shared" si="15"/>
        <v>0.80606060606060603</v>
      </c>
      <c r="D49" s="690">
        <f t="shared" si="15"/>
        <v>0.94965870307167233</v>
      </c>
      <c r="E49" s="690">
        <f t="shared" si="15"/>
        <v>0.99242424242424243</v>
      </c>
      <c r="F49" s="690">
        <f t="shared" si="15"/>
        <v>0.81818181818181823</v>
      </c>
      <c r="G49" s="690">
        <f t="shared" si="15"/>
        <v>0.90789473684210531</v>
      </c>
      <c r="H49" s="690">
        <f t="shared" si="15"/>
        <v>0.96666666666666667</v>
      </c>
      <c r="I49" s="691">
        <f t="shared" si="15"/>
        <v>0.93058784456991028</v>
      </c>
      <c r="J49" s="686"/>
      <c r="K49" s="689"/>
      <c r="L49" s="644"/>
    </row>
    <row r="50" spans="1:13" s="644" customFormat="1" ht="21" hidden="1" customHeight="1" x14ac:dyDescent="0.2">
      <c r="A50" s="1196"/>
      <c r="B50" s="664" t="s">
        <v>292</v>
      </c>
      <c r="C50" s="692">
        <f t="shared" si="15"/>
        <v>0.83246073298429324</v>
      </c>
      <c r="D50" s="692">
        <f t="shared" si="15"/>
        <v>0.95711340206185569</v>
      </c>
      <c r="E50" s="692">
        <f t="shared" si="15"/>
        <v>1</v>
      </c>
      <c r="F50" s="692">
        <f t="shared" si="15"/>
        <v>0.85148514851485146</v>
      </c>
      <c r="G50" s="692">
        <f t="shared" si="15"/>
        <v>0.95294117647058818</v>
      </c>
      <c r="H50" s="692">
        <f t="shared" si="15"/>
        <v>0.96666666666666667</v>
      </c>
      <c r="I50" s="694">
        <f t="shared" si="15"/>
        <v>0.94054395951929159</v>
      </c>
      <c r="J50" s="688"/>
      <c r="K50" s="689"/>
    </row>
    <row r="51" spans="1:13" s="644" customFormat="1" ht="21" customHeight="1" x14ac:dyDescent="0.2">
      <c r="A51" s="1196"/>
      <c r="B51" s="695" t="s">
        <v>293</v>
      </c>
      <c r="C51" s="690">
        <f t="shared" ref="C51:I53" si="16">IF(C38=0,"-",C38/C25)</f>
        <v>0.86263736263736268</v>
      </c>
      <c r="D51" s="690">
        <f t="shared" si="16"/>
        <v>0.95477815699658708</v>
      </c>
      <c r="E51" s="690">
        <f t="shared" si="16"/>
        <v>1</v>
      </c>
      <c r="F51" s="690">
        <f t="shared" si="16"/>
        <v>0.92660550458715596</v>
      </c>
      <c r="G51" s="690">
        <f t="shared" si="16"/>
        <v>0.91463414634146345</v>
      </c>
      <c r="H51" s="690">
        <f t="shared" si="16"/>
        <v>0.86956521739130432</v>
      </c>
      <c r="I51" s="691">
        <f t="shared" si="16"/>
        <v>0.94319294809010779</v>
      </c>
      <c r="J51" s="686"/>
      <c r="K51" s="689"/>
    </row>
    <row r="52" spans="1:13" s="506" customFormat="1" ht="21" hidden="1" customHeight="1" x14ac:dyDescent="0.2">
      <c r="A52" s="1196"/>
      <c r="B52" s="875" t="s">
        <v>294</v>
      </c>
      <c r="C52" s="810">
        <f t="shared" si="16"/>
        <v>0.82352941176470584</v>
      </c>
      <c r="D52" s="810">
        <f t="shared" si="16"/>
        <v>0.96290408055113941</v>
      </c>
      <c r="E52" s="810">
        <f t="shared" si="16"/>
        <v>1</v>
      </c>
      <c r="F52" s="810">
        <f t="shared" si="16"/>
        <v>0.8867924528301887</v>
      </c>
      <c r="G52" s="810">
        <f t="shared" si="16"/>
        <v>0.97435897435897434</v>
      </c>
      <c r="H52" s="810">
        <f t="shared" si="16"/>
        <v>1</v>
      </c>
      <c r="I52" s="811">
        <f t="shared" si="16"/>
        <v>0.94743130227001193</v>
      </c>
      <c r="J52" s="687"/>
      <c r="K52" s="697"/>
      <c r="L52" s="644"/>
    </row>
    <row r="53" spans="1:13" s="644" customFormat="1" ht="21" hidden="1" customHeight="1" x14ac:dyDescent="0.2">
      <c r="A53" s="1196"/>
      <c r="B53" s="664" t="s">
        <v>269</v>
      </c>
      <c r="C53" s="810">
        <f t="shared" si="16"/>
        <v>0.83234421364985167</v>
      </c>
      <c r="D53" s="810">
        <f t="shared" si="16"/>
        <v>0.95577777777777773</v>
      </c>
      <c r="E53" s="810">
        <f t="shared" si="16"/>
        <v>0.99816849816849818</v>
      </c>
      <c r="F53" s="810">
        <f t="shared" si="16"/>
        <v>0.87228915662650608</v>
      </c>
      <c r="G53" s="810">
        <f t="shared" si="16"/>
        <v>0.93769470404984423</v>
      </c>
      <c r="H53" s="810">
        <f t="shared" si="16"/>
        <v>0.95726495726495731</v>
      </c>
      <c r="I53" s="811">
        <f t="shared" si="16"/>
        <v>0.94015493317442755</v>
      </c>
      <c r="J53" s="687"/>
      <c r="K53" s="697"/>
      <c r="L53" s="260"/>
    </row>
    <row r="54" spans="1:13" ht="21" customHeight="1" x14ac:dyDescent="0.2">
      <c r="A54" s="1196"/>
      <c r="B54" s="190" t="s">
        <v>583</v>
      </c>
      <c r="C54" s="259">
        <f>(C46-C51)*100</f>
        <v>0.11158507302465592</v>
      </c>
      <c r="D54" s="822">
        <f t="shared" ref="D54:I54" si="17">(D46-D51)*100</f>
        <v>1.1367676336746291</v>
      </c>
      <c r="E54" s="822">
        <f t="shared" si="17"/>
        <v>-0.9009009009009028</v>
      </c>
      <c r="F54" s="822">
        <f t="shared" si="17"/>
        <v>-0.25548716757635148</v>
      </c>
      <c r="G54" s="822">
        <f t="shared" si="17"/>
        <v>4.3112332531775932</v>
      </c>
      <c r="H54" s="822">
        <f t="shared" si="17"/>
        <v>7.7803203661327203</v>
      </c>
      <c r="I54" s="821">
        <f t="shared" si="17"/>
        <v>0.90129342628333387</v>
      </c>
      <c r="J54" s="697"/>
      <c r="K54" s="697"/>
      <c r="L54" s="260"/>
      <c r="M54" s="260"/>
    </row>
    <row r="55" spans="1:13" s="644" customFormat="1" ht="21" customHeight="1" x14ac:dyDescent="0.2">
      <c r="A55" s="1196"/>
      <c r="B55" s="684" t="s">
        <v>585</v>
      </c>
      <c r="C55" s="693">
        <f>(C46-C45)*100</f>
        <v>-1.1679312583947832</v>
      </c>
      <c r="D55" s="603">
        <f t="shared" ref="D55:I55" si="18">(D46-D45)*100</f>
        <v>-0.74533045977011048</v>
      </c>
      <c r="E55" s="603">
        <f t="shared" si="18"/>
        <v>-6.7567567567572429E-2</v>
      </c>
      <c r="F55" s="603">
        <f t="shared" si="18"/>
        <v>2.2816065010157871</v>
      </c>
      <c r="G55" s="603">
        <f t="shared" si="18"/>
        <v>-2.5012141816415756</v>
      </c>
      <c r="H55" s="603">
        <f t="shared" si="18"/>
        <v>12.383900928792569</v>
      </c>
      <c r="I55" s="600">
        <f t="shared" si="18"/>
        <v>-0.7314976796170769</v>
      </c>
      <c r="J55" s="696"/>
      <c r="K55" s="697"/>
      <c r="L55" s="260"/>
      <c r="M55" s="260"/>
    </row>
    <row r="56" spans="1:13" ht="21" customHeight="1" x14ac:dyDescent="0.2">
      <c r="A56" s="191"/>
      <c r="B56" s="685"/>
      <c r="C56" s="734"/>
      <c r="D56" s="734"/>
      <c r="E56" s="734"/>
      <c r="F56" s="734"/>
      <c r="G56" s="734"/>
      <c r="H56" s="734"/>
      <c r="I56" s="735"/>
      <c r="K56" s="650"/>
      <c r="L56" s="644"/>
    </row>
    <row r="57" spans="1:13" ht="21" customHeight="1" x14ac:dyDescent="0.2">
      <c r="A57" s="1196" t="s">
        <v>24</v>
      </c>
      <c r="B57" s="684" t="s">
        <v>353</v>
      </c>
      <c r="C57" s="666">
        <v>25</v>
      </c>
      <c r="D57" s="666">
        <v>43</v>
      </c>
      <c r="E57" s="666">
        <v>1</v>
      </c>
      <c r="F57" s="666">
        <v>0</v>
      </c>
      <c r="G57" s="666">
        <v>0</v>
      </c>
      <c r="H57" s="666">
        <v>3</v>
      </c>
      <c r="I57" s="653">
        <f t="shared" ref="I57:I62" si="19">SUM(C57:H57)</f>
        <v>72</v>
      </c>
      <c r="J57" s="707"/>
      <c r="K57" s="650"/>
      <c r="L57" s="644"/>
      <c r="M57" s="644"/>
    </row>
    <row r="58" spans="1:13" ht="21" customHeight="1" x14ac:dyDescent="0.2">
      <c r="A58" s="1196"/>
      <c r="B58" s="685" t="s">
        <v>354</v>
      </c>
      <c r="C58" s="671">
        <v>36</v>
      </c>
      <c r="D58" s="671">
        <v>63</v>
      </c>
      <c r="E58" s="671">
        <v>2</v>
      </c>
      <c r="F58" s="671">
        <v>2</v>
      </c>
      <c r="G58" s="671">
        <v>1</v>
      </c>
      <c r="H58" s="671">
        <v>3</v>
      </c>
      <c r="I58" s="656">
        <f t="shared" si="19"/>
        <v>107</v>
      </c>
      <c r="K58" s="650"/>
      <c r="L58" s="644"/>
      <c r="M58" s="644"/>
    </row>
    <row r="59" spans="1:13" ht="21" customHeight="1" x14ac:dyDescent="0.2">
      <c r="A59" s="1196"/>
      <c r="B59" s="684" t="s">
        <v>355</v>
      </c>
      <c r="C59" s="666">
        <v>55</v>
      </c>
      <c r="D59" s="666">
        <v>83</v>
      </c>
      <c r="E59" s="666">
        <v>0</v>
      </c>
      <c r="F59" s="666">
        <v>3</v>
      </c>
      <c r="G59" s="666">
        <v>5</v>
      </c>
      <c r="H59" s="666">
        <v>1</v>
      </c>
      <c r="I59" s="653">
        <f t="shared" si="19"/>
        <v>147</v>
      </c>
      <c r="J59" s="707"/>
      <c r="K59" s="650"/>
      <c r="L59" s="644"/>
      <c r="M59" s="644"/>
    </row>
    <row r="60" spans="1:13" ht="21" hidden="1" customHeight="1" x14ac:dyDescent="0.2">
      <c r="A60" s="1196"/>
      <c r="B60" s="685" t="s">
        <v>356</v>
      </c>
      <c r="C60" s="671"/>
      <c r="D60" s="671"/>
      <c r="E60" s="671"/>
      <c r="F60" s="671"/>
      <c r="G60" s="671"/>
      <c r="H60" s="671"/>
      <c r="I60" s="656">
        <f t="shared" si="19"/>
        <v>0</v>
      </c>
      <c r="J60" s="688"/>
      <c r="K60" s="656"/>
      <c r="L60" s="644"/>
      <c r="M60" s="644"/>
    </row>
    <row r="61" spans="1:13" ht="21" customHeight="1" x14ac:dyDescent="0.2">
      <c r="A61" s="1196"/>
      <c r="B61" s="190" t="s">
        <v>362</v>
      </c>
      <c r="C61" s="660">
        <f t="shared" ref="C61:H61" si="20">SUM(C57:C60)</f>
        <v>116</v>
      </c>
      <c r="D61" s="660">
        <f t="shared" si="20"/>
        <v>189</v>
      </c>
      <c r="E61" s="660">
        <f t="shared" si="20"/>
        <v>3</v>
      </c>
      <c r="F61" s="660">
        <f t="shared" si="20"/>
        <v>5</v>
      </c>
      <c r="G61" s="660">
        <f t="shared" si="20"/>
        <v>6</v>
      </c>
      <c r="H61" s="660">
        <f t="shared" si="20"/>
        <v>7</v>
      </c>
      <c r="I61" s="247">
        <f t="shared" si="19"/>
        <v>326</v>
      </c>
      <c r="J61" s="687"/>
      <c r="K61" s="697"/>
      <c r="L61" s="644"/>
      <c r="M61" s="260"/>
    </row>
    <row r="62" spans="1:13" ht="21" hidden="1" customHeight="1" x14ac:dyDescent="0.2">
      <c r="A62" s="1196"/>
      <c r="B62" s="695" t="s">
        <v>291</v>
      </c>
      <c r="C62" s="666">
        <v>46</v>
      </c>
      <c r="D62" s="666">
        <v>81</v>
      </c>
      <c r="E62" s="666">
        <v>2</v>
      </c>
      <c r="F62" s="666">
        <v>3</v>
      </c>
      <c r="G62" s="666">
        <v>12</v>
      </c>
      <c r="H62" s="666">
        <v>3</v>
      </c>
      <c r="I62" s="653">
        <f t="shared" si="19"/>
        <v>147</v>
      </c>
      <c r="J62" s="686"/>
      <c r="K62" s="689"/>
      <c r="L62" s="644"/>
      <c r="M62" s="644"/>
    </row>
    <row r="63" spans="1:13" s="644" customFormat="1" ht="21" hidden="1" customHeight="1" x14ac:dyDescent="0.2">
      <c r="A63" s="1196"/>
      <c r="B63" s="664" t="s">
        <v>292</v>
      </c>
      <c r="C63" s="671">
        <v>43</v>
      </c>
      <c r="D63" s="671">
        <v>73</v>
      </c>
      <c r="E63" s="671">
        <v>0</v>
      </c>
      <c r="F63" s="671">
        <v>5</v>
      </c>
      <c r="G63" s="671">
        <v>10</v>
      </c>
      <c r="H63" s="671">
        <v>7</v>
      </c>
      <c r="I63" s="656">
        <f>SUM(C63:H63)</f>
        <v>138</v>
      </c>
      <c r="J63" s="688"/>
      <c r="K63" s="689"/>
    </row>
    <row r="64" spans="1:13" s="644" customFormat="1" ht="21" customHeight="1" x14ac:dyDescent="0.2">
      <c r="A64" s="1196"/>
      <c r="B64" s="695" t="s">
        <v>293</v>
      </c>
      <c r="C64" s="666">
        <v>44</v>
      </c>
      <c r="D64" s="666">
        <v>71</v>
      </c>
      <c r="E64" s="666">
        <v>1</v>
      </c>
      <c r="F64" s="666">
        <v>5</v>
      </c>
      <c r="G64" s="666">
        <v>2</v>
      </c>
      <c r="H64" s="666">
        <v>5</v>
      </c>
      <c r="I64" s="653">
        <f>SUM(C64:H64)</f>
        <v>128</v>
      </c>
      <c r="J64" s="686"/>
      <c r="K64" s="689"/>
    </row>
    <row r="65" spans="1:13" s="506" customFormat="1" ht="21" hidden="1" customHeight="1" x14ac:dyDescent="0.2">
      <c r="A65" s="1196"/>
      <c r="B65" s="875" t="s">
        <v>294</v>
      </c>
      <c r="C65" s="660">
        <v>40</v>
      </c>
      <c r="D65" s="660">
        <v>85</v>
      </c>
      <c r="E65" s="660">
        <v>0</v>
      </c>
      <c r="F65" s="660">
        <v>3</v>
      </c>
      <c r="G65" s="660">
        <v>6</v>
      </c>
      <c r="H65" s="660">
        <v>7</v>
      </c>
      <c r="I65" s="247">
        <f>SUM(C65:H65)</f>
        <v>141</v>
      </c>
      <c r="J65" s="687"/>
      <c r="K65" s="697"/>
      <c r="L65" s="260"/>
      <c r="M65" s="644"/>
    </row>
    <row r="66" spans="1:13" s="644" customFormat="1" ht="21" hidden="1" customHeight="1" x14ac:dyDescent="0.2">
      <c r="A66" s="1196"/>
      <c r="B66" s="664" t="s">
        <v>269</v>
      </c>
      <c r="C66" s="660">
        <f t="shared" ref="C66:H66" si="21">SUM(C62:C65)</f>
        <v>173</v>
      </c>
      <c r="D66" s="660">
        <f t="shared" si="21"/>
        <v>310</v>
      </c>
      <c r="E66" s="660">
        <f t="shared" si="21"/>
        <v>3</v>
      </c>
      <c r="F66" s="660">
        <f t="shared" si="21"/>
        <v>16</v>
      </c>
      <c r="G66" s="660">
        <f t="shared" si="21"/>
        <v>30</v>
      </c>
      <c r="H66" s="660">
        <f t="shared" si="21"/>
        <v>22</v>
      </c>
      <c r="I66" s="247">
        <f>SUM(C66:H66)</f>
        <v>554</v>
      </c>
      <c r="J66" s="687"/>
      <c r="K66" s="697"/>
      <c r="L66" s="260"/>
    </row>
    <row r="67" spans="1:13" ht="21" customHeight="1" x14ac:dyDescent="0.2">
      <c r="A67" s="1196"/>
      <c r="B67" s="190" t="s">
        <v>582</v>
      </c>
      <c r="C67" s="687">
        <f>C59-C64</f>
        <v>11</v>
      </c>
      <c r="D67" s="687">
        <f t="shared" ref="D67:I67" si="22">D59-D64</f>
        <v>12</v>
      </c>
      <c r="E67" s="687">
        <f t="shared" si="22"/>
        <v>-1</v>
      </c>
      <c r="F67" s="687">
        <f t="shared" si="22"/>
        <v>-2</v>
      </c>
      <c r="G67" s="687">
        <f t="shared" si="22"/>
        <v>3</v>
      </c>
      <c r="H67" s="687">
        <f t="shared" si="22"/>
        <v>-4</v>
      </c>
      <c r="I67" s="697">
        <f t="shared" si="22"/>
        <v>19</v>
      </c>
      <c r="J67" s="697"/>
      <c r="K67" s="697"/>
      <c r="L67" s="260"/>
      <c r="M67" s="644"/>
    </row>
    <row r="68" spans="1:13" s="644" customFormat="1" ht="21" customHeight="1" x14ac:dyDescent="0.2">
      <c r="A68" s="1196"/>
      <c r="B68" s="684" t="s">
        <v>584</v>
      </c>
      <c r="C68" s="686">
        <f>C59-C58</f>
        <v>19</v>
      </c>
      <c r="D68" s="686">
        <f t="shared" ref="D68:I68" si="23">D59-D58</f>
        <v>20</v>
      </c>
      <c r="E68" s="686">
        <f t="shared" si="23"/>
        <v>-2</v>
      </c>
      <c r="F68" s="686">
        <f t="shared" si="23"/>
        <v>1</v>
      </c>
      <c r="G68" s="686">
        <f t="shared" si="23"/>
        <v>4</v>
      </c>
      <c r="H68" s="686">
        <f t="shared" si="23"/>
        <v>-2</v>
      </c>
      <c r="I68" s="696">
        <f t="shared" si="23"/>
        <v>40</v>
      </c>
      <c r="J68" s="696"/>
      <c r="K68" s="697"/>
      <c r="L68" s="260"/>
    </row>
    <row r="69" spans="1:13" s="644" customFormat="1" ht="21" customHeight="1" x14ac:dyDescent="0.2">
      <c r="A69" s="646"/>
      <c r="B69" s="926"/>
      <c r="C69" s="734"/>
      <c r="D69" s="734"/>
      <c r="E69" s="734"/>
      <c r="F69" s="734"/>
      <c r="G69" s="734"/>
      <c r="H69" s="734"/>
      <c r="I69" s="735"/>
      <c r="J69" s="650"/>
      <c r="K69" s="650"/>
    </row>
    <row r="70" spans="1:13" s="644" customFormat="1" ht="21" customHeight="1" x14ac:dyDescent="0.2">
      <c r="A70" s="1196" t="s">
        <v>420</v>
      </c>
      <c r="B70" s="684" t="s">
        <v>353</v>
      </c>
      <c r="C70" s="693">
        <v>22.8</v>
      </c>
      <c r="D70" s="693">
        <v>17.600000000000001</v>
      </c>
      <c r="E70" s="693">
        <v>13.7</v>
      </c>
      <c r="F70" s="693">
        <v>11.6</v>
      </c>
      <c r="G70" s="693">
        <v>24.1</v>
      </c>
      <c r="H70" s="693">
        <v>37.6</v>
      </c>
      <c r="I70" s="699">
        <v>17.600000000000001</v>
      </c>
      <c r="J70" s="707"/>
      <c r="K70" s="650"/>
    </row>
    <row r="71" spans="1:13" s="644" customFormat="1" ht="21" customHeight="1" x14ac:dyDescent="0.2">
      <c r="A71" s="1196"/>
      <c r="B71" s="685" t="s">
        <v>354</v>
      </c>
      <c r="C71" s="698">
        <v>24.8</v>
      </c>
      <c r="D71" s="698">
        <v>18.600000000000001</v>
      </c>
      <c r="E71" s="698">
        <v>17.2</v>
      </c>
      <c r="F71" s="698">
        <v>17</v>
      </c>
      <c r="G71" s="698">
        <v>31.4</v>
      </c>
      <c r="H71" s="698">
        <v>18.8</v>
      </c>
      <c r="I71" s="1073">
        <v>19.399999999999999</v>
      </c>
      <c r="J71" s="650"/>
      <c r="K71" s="650"/>
    </row>
    <row r="72" spans="1:13" s="644" customFormat="1" ht="21" customHeight="1" x14ac:dyDescent="0.2">
      <c r="A72" s="1196"/>
      <c r="B72" s="684" t="s">
        <v>355</v>
      </c>
      <c r="C72" s="693">
        <v>20.6</v>
      </c>
      <c r="D72" s="693">
        <v>16.600000000000001</v>
      </c>
      <c r="E72" s="693">
        <v>15.4</v>
      </c>
      <c r="F72" s="693">
        <v>14.5</v>
      </c>
      <c r="G72" s="693">
        <v>26.7</v>
      </c>
      <c r="H72" s="693">
        <v>29.8</v>
      </c>
      <c r="I72" s="699">
        <v>17.2</v>
      </c>
      <c r="J72" s="707"/>
      <c r="K72" s="650"/>
    </row>
    <row r="73" spans="1:13" s="644" customFormat="1" ht="21" hidden="1" customHeight="1" x14ac:dyDescent="0.2">
      <c r="A73" s="1196"/>
      <c r="B73" s="685" t="s">
        <v>356</v>
      </c>
      <c r="C73" s="259"/>
      <c r="D73" s="259"/>
      <c r="E73" s="259"/>
      <c r="F73" s="259"/>
      <c r="G73" s="259"/>
      <c r="H73" s="259"/>
      <c r="I73" s="815"/>
      <c r="J73" s="688"/>
      <c r="K73" s="656"/>
    </row>
    <row r="74" spans="1:13" s="644" customFormat="1" ht="21" customHeight="1" x14ac:dyDescent="0.2">
      <c r="A74" s="1196"/>
      <c r="B74" s="190" t="s">
        <v>362</v>
      </c>
      <c r="C74" s="259">
        <v>22.8</v>
      </c>
      <c r="D74" s="259">
        <v>17.399999999999999</v>
      </c>
      <c r="E74" s="259">
        <v>15.4</v>
      </c>
      <c r="F74" s="259">
        <v>14.8</v>
      </c>
      <c r="G74" s="259">
        <v>28</v>
      </c>
      <c r="H74" s="259">
        <v>28.5</v>
      </c>
      <c r="I74" s="815">
        <v>18</v>
      </c>
      <c r="J74" s="687"/>
      <c r="K74" s="697"/>
      <c r="L74" s="260"/>
    </row>
    <row r="75" spans="1:13" s="644" customFormat="1" ht="21" hidden="1" customHeight="1" x14ac:dyDescent="0.2">
      <c r="A75" s="1196"/>
      <c r="B75" s="695" t="s">
        <v>291</v>
      </c>
      <c r="C75" s="693">
        <v>16.3</v>
      </c>
      <c r="D75" s="693">
        <v>13.8</v>
      </c>
      <c r="E75" s="693">
        <v>13</v>
      </c>
      <c r="F75" s="693">
        <v>12</v>
      </c>
      <c r="G75" s="693">
        <v>22.4</v>
      </c>
      <c r="H75" s="693">
        <v>22</v>
      </c>
      <c r="I75" s="699">
        <v>14</v>
      </c>
      <c r="J75" s="686"/>
      <c r="K75" s="689"/>
    </row>
    <row r="76" spans="1:13" s="644" customFormat="1" ht="21" hidden="1" customHeight="1" x14ac:dyDescent="0.2">
      <c r="A76" s="1196"/>
      <c r="B76" s="664" t="s">
        <v>292</v>
      </c>
      <c r="C76" s="698">
        <v>18.600000000000001</v>
      </c>
      <c r="D76" s="698">
        <v>13.6</v>
      </c>
      <c r="E76" s="698">
        <v>12.6</v>
      </c>
      <c r="F76" s="698">
        <v>10.6</v>
      </c>
      <c r="G76" s="698">
        <v>22.2</v>
      </c>
      <c r="H76" s="698">
        <v>20</v>
      </c>
      <c r="I76" s="1073">
        <v>14</v>
      </c>
      <c r="J76" s="688"/>
      <c r="K76" s="689"/>
    </row>
    <row r="77" spans="1:13" s="644" customFormat="1" ht="21" customHeight="1" x14ac:dyDescent="0.2">
      <c r="A77" s="1196"/>
      <c r="B77" s="695" t="s">
        <v>293</v>
      </c>
      <c r="C77" s="693">
        <v>19.899999999999999</v>
      </c>
      <c r="D77" s="693">
        <v>13.8</v>
      </c>
      <c r="E77" s="693">
        <v>11.8</v>
      </c>
      <c r="F77" s="693">
        <v>10.5</v>
      </c>
      <c r="G77" s="693">
        <v>19.2</v>
      </c>
      <c r="H77" s="693">
        <v>24.8</v>
      </c>
      <c r="I77" s="699">
        <v>14.2</v>
      </c>
      <c r="J77" s="686"/>
      <c r="K77" s="689"/>
    </row>
    <row r="78" spans="1:13" s="644" customFormat="1" ht="21" hidden="1" customHeight="1" x14ac:dyDescent="0.2">
      <c r="A78" s="1196"/>
      <c r="B78" s="190" t="s">
        <v>294</v>
      </c>
      <c r="C78" s="259">
        <v>19.2</v>
      </c>
      <c r="D78" s="259">
        <v>13.6</v>
      </c>
      <c r="E78" s="259">
        <v>11.3</v>
      </c>
      <c r="F78" s="259">
        <v>11.6</v>
      </c>
      <c r="G78" s="259">
        <v>20.5</v>
      </c>
      <c r="H78" s="259">
        <v>20.399999999999999</v>
      </c>
      <c r="I78" s="815">
        <v>14.2</v>
      </c>
      <c r="J78" s="687"/>
      <c r="K78" s="697"/>
      <c r="L78" s="260"/>
    </row>
    <row r="79" spans="1:13" s="644" customFormat="1" ht="21" hidden="1" customHeight="1" x14ac:dyDescent="0.2">
      <c r="A79" s="1196"/>
      <c r="B79" s="664" t="s">
        <v>269</v>
      </c>
      <c r="C79" s="693">
        <v>18.600000000000001</v>
      </c>
      <c r="D79" s="693">
        <v>13.6</v>
      </c>
      <c r="E79" s="693">
        <v>12.2</v>
      </c>
      <c r="F79" s="693">
        <v>11.2</v>
      </c>
      <c r="G79" s="693">
        <v>20.6</v>
      </c>
      <c r="H79" s="693">
        <v>22</v>
      </c>
      <c r="I79" s="699">
        <v>14</v>
      </c>
      <c r="J79" s="688"/>
      <c r="K79" s="689"/>
      <c r="L79" s="260"/>
    </row>
    <row r="80" spans="1:13" s="644" customFormat="1" ht="21" customHeight="1" x14ac:dyDescent="0.2">
      <c r="A80" s="1196"/>
      <c r="B80" s="190" t="s">
        <v>582</v>
      </c>
      <c r="C80" s="259">
        <f>C72-C77</f>
        <v>0.70000000000000284</v>
      </c>
      <c r="D80" s="259">
        <f t="shared" ref="D80:I80" si="24">D72-D77</f>
        <v>2.8000000000000007</v>
      </c>
      <c r="E80" s="259">
        <f t="shared" si="24"/>
        <v>3.5999999999999996</v>
      </c>
      <c r="F80" s="259">
        <f t="shared" si="24"/>
        <v>4</v>
      </c>
      <c r="G80" s="259">
        <f t="shared" si="24"/>
        <v>7.5</v>
      </c>
      <c r="H80" s="259">
        <f t="shared" si="24"/>
        <v>5</v>
      </c>
      <c r="I80" s="815">
        <f t="shared" si="24"/>
        <v>3</v>
      </c>
      <c r="J80" s="697"/>
      <c r="K80" s="697"/>
    </row>
    <row r="81" spans="1:15" s="644" customFormat="1" ht="21" customHeight="1" x14ac:dyDescent="0.2">
      <c r="A81" s="1197"/>
      <c r="B81" s="684" t="s">
        <v>584</v>
      </c>
      <c r="C81" s="693">
        <f>C72-C71</f>
        <v>-4.1999999999999993</v>
      </c>
      <c r="D81" s="693">
        <f t="shared" ref="D81:I81" si="25">D72-D71</f>
        <v>-2</v>
      </c>
      <c r="E81" s="693">
        <f t="shared" si="25"/>
        <v>-1.7999999999999989</v>
      </c>
      <c r="F81" s="693">
        <f t="shared" si="25"/>
        <v>-2.5</v>
      </c>
      <c r="G81" s="693">
        <f t="shared" si="25"/>
        <v>-4.6999999999999993</v>
      </c>
      <c r="H81" s="693">
        <f t="shared" si="25"/>
        <v>11</v>
      </c>
      <c r="I81" s="699">
        <f t="shared" si="25"/>
        <v>-2.1999999999999993</v>
      </c>
      <c r="J81" s="1148"/>
      <c r="K81" s="697"/>
      <c r="L81" s="260"/>
    </row>
    <row r="82" spans="1:15" x14ac:dyDescent="0.2">
      <c r="A82" s="179" t="s">
        <v>84</v>
      </c>
      <c r="B82" s="425"/>
      <c r="C82" s="426"/>
      <c r="D82" s="426"/>
      <c r="E82" s="426"/>
      <c r="F82" s="426"/>
      <c r="G82" s="426"/>
      <c r="H82" s="426"/>
      <c r="I82" s="426"/>
    </row>
    <row r="83" spans="1:15" x14ac:dyDescent="0.2">
      <c r="A83" s="116"/>
      <c r="B83" s="194"/>
      <c r="C83" s="229"/>
      <c r="D83" s="229"/>
      <c r="E83" s="229"/>
      <c r="F83" s="229"/>
      <c r="G83" s="229"/>
      <c r="H83" s="229"/>
      <c r="I83" s="229"/>
    </row>
    <row r="84" spans="1:15" x14ac:dyDescent="0.2">
      <c r="A84" s="58" t="s">
        <v>56</v>
      </c>
      <c r="B84" s="14"/>
      <c r="C84" s="236"/>
      <c r="D84" s="206"/>
      <c r="E84" s="206"/>
      <c r="F84" s="206"/>
      <c r="G84" s="206"/>
      <c r="H84" s="95"/>
      <c r="I84" s="207"/>
    </row>
    <row r="85" spans="1:15" s="644" customFormat="1" x14ac:dyDescent="0.2">
      <c r="A85" s="495" t="s">
        <v>442</v>
      </c>
      <c r="B85" s="636"/>
      <c r="C85" s="236"/>
      <c r="D85" s="433"/>
      <c r="E85" s="433"/>
      <c r="F85" s="433"/>
      <c r="G85" s="433"/>
      <c r="H85" s="434"/>
      <c r="I85" s="207"/>
      <c r="J85" s="650"/>
      <c r="K85" s="650"/>
    </row>
    <row r="86" spans="1:15" ht="26.25" customHeight="1" x14ac:dyDescent="0.2">
      <c r="A86" s="1231" t="s">
        <v>422</v>
      </c>
      <c r="B86" s="1231"/>
      <c r="C86" s="1231"/>
      <c r="D86" s="1231"/>
      <c r="E86" s="1231"/>
      <c r="F86" s="1231"/>
      <c r="G86" s="1231"/>
      <c r="H86" s="1231"/>
      <c r="I86" s="1231"/>
    </row>
    <row r="87" spans="1:15" x14ac:dyDescent="0.2">
      <c r="A87" s="1231" t="s">
        <v>78</v>
      </c>
      <c r="B87" s="1231"/>
      <c r="C87" s="1231"/>
      <c r="D87" s="1231"/>
      <c r="E87" s="1231"/>
      <c r="F87" s="1231"/>
      <c r="G87" s="1231"/>
      <c r="H87" s="1231"/>
      <c r="I87" s="1231"/>
    </row>
    <row r="88" spans="1:15" ht="16.5" customHeight="1" x14ac:dyDescent="0.2">
      <c r="A88" s="1255" t="s">
        <v>423</v>
      </c>
      <c r="B88" s="1255"/>
      <c r="C88" s="1255"/>
      <c r="D88" s="1255"/>
      <c r="E88" s="1255"/>
      <c r="F88" s="1255"/>
      <c r="G88" s="1255"/>
      <c r="H88" s="1255"/>
      <c r="I88" s="1255"/>
    </row>
    <row r="89" spans="1:15" x14ac:dyDescent="0.2">
      <c r="A89" s="1231" t="s">
        <v>443</v>
      </c>
      <c r="B89" s="1231"/>
      <c r="C89" s="1231"/>
      <c r="D89" s="1231"/>
      <c r="E89" s="1231"/>
      <c r="F89" s="1231"/>
      <c r="G89" s="1231"/>
      <c r="H89" s="1231"/>
      <c r="I89" s="1231"/>
    </row>
    <row r="90" spans="1:15" s="644" customFormat="1" ht="42.75" customHeight="1" x14ac:dyDescent="0.2">
      <c r="A90" s="1231" t="s">
        <v>201</v>
      </c>
      <c r="B90" s="1231"/>
      <c r="C90" s="1231"/>
      <c r="D90" s="1231"/>
      <c r="E90" s="1231"/>
      <c r="F90" s="1231"/>
      <c r="G90" s="1231"/>
      <c r="H90" s="1231"/>
      <c r="I90" s="1231"/>
      <c r="J90" s="777"/>
      <c r="K90" s="702"/>
      <c r="L90" s="702"/>
      <c r="M90" s="702"/>
      <c r="N90" s="702"/>
      <c r="O90" s="702"/>
    </row>
    <row r="91" spans="1:15" x14ac:dyDescent="0.2">
      <c r="A91" s="315" t="s">
        <v>119</v>
      </c>
      <c r="B91" s="97"/>
      <c r="C91" s="97"/>
      <c r="D91" s="185"/>
      <c r="E91" s="185"/>
      <c r="F91" s="185"/>
      <c r="G91" s="185"/>
      <c r="H91" s="185"/>
      <c r="I91" s="185"/>
      <c r="J91" s="110"/>
      <c r="K91" s="110"/>
      <c r="L91" s="18"/>
      <c r="M91" s="18"/>
      <c r="N91" s="18"/>
    </row>
  </sheetData>
  <mergeCells count="11">
    <mergeCell ref="A5:A16"/>
    <mergeCell ref="A18:A29"/>
    <mergeCell ref="A31:A42"/>
    <mergeCell ref="A44:A55"/>
    <mergeCell ref="A57:A68"/>
    <mergeCell ref="A70:A81"/>
    <mergeCell ref="A90:I90"/>
    <mergeCell ref="A87:I87"/>
    <mergeCell ref="A88:I88"/>
    <mergeCell ref="A89:I89"/>
    <mergeCell ref="A86:I86"/>
  </mergeCells>
  <hyperlinks>
    <hyperlink ref="A1" location="Contents!A1" tooltip="Contents Page" display="Return to Contents Page"/>
    <hyperlink ref="A91" location="Definitions!A38" display="See Definitions for additional detail on 'Application Type'"/>
  </hyperlinks>
  <pageMargins left="0.39370078740157483" right="0.27559055118110237" top="0.31496062992125984" bottom="0.31496062992125984" header="0.31496062992125984" footer="0.31496062992125984"/>
  <pageSetup paperSize="9" scale="61" orientation="portrait" r:id="rId1"/>
  <ignoredErrors>
    <ignoredError sqref="I22 I35 I6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P125"/>
  <sheetViews>
    <sheetView showGridLines="0" zoomScaleNormal="100" workbookViewId="0">
      <pane ySplit="4" topLeftCell="A5" activePane="bottomLeft" state="frozen"/>
      <selection pane="bottomLeft" activeCell="A2" sqref="A2"/>
    </sheetView>
  </sheetViews>
  <sheetFormatPr defaultColWidth="9.28515625" defaultRowHeight="12.75" x14ac:dyDescent="0.2"/>
  <cols>
    <col min="1" max="1" width="8" style="3" customWidth="1"/>
    <col min="2" max="2" width="5" style="3" customWidth="1"/>
    <col min="3" max="3" width="11.42578125" style="3" customWidth="1"/>
    <col min="4" max="4" width="11.5703125" style="15" customWidth="1"/>
    <col min="5" max="5" width="12.28515625" style="902" customWidth="1"/>
    <col min="6" max="6" width="11.42578125" style="800" customWidth="1"/>
    <col min="7" max="11" width="11.5703125" style="3" customWidth="1"/>
    <col min="12" max="12" width="8.42578125" style="3" customWidth="1"/>
    <col min="13" max="16384" width="9.28515625" style="3"/>
  </cols>
  <sheetData>
    <row r="1" spans="1:14" x14ac:dyDescent="0.2">
      <c r="A1" s="124" t="s">
        <v>85</v>
      </c>
    </row>
    <row r="2" spans="1:14" ht="17.25" x14ac:dyDescent="0.25">
      <c r="A2" s="856" t="s">
        <v>444</v>
      </c>
      <c r="G2" s="558" t="s">
        <v>146</v>
      </c>
      <c r="I2" s="844"/>
      <c r="J2" s="844"/>
      <c r="K2" s="515"/>
      <c r="L2" s="515"/>
      <c r="M2" s="515"/>
      <c r="N2" s="515"/>
    </row>
    <row r="3" spans="1:14" ht="15.75" x14ac:dyDescent="0.25">
      <c r="A3" s="809"/>
      <c r="B3" s="22"/>
      <c r="C3" s="22"/>
      <c r="D3" s="10"/>
      <c r="E3" s="903"/>
      <c r="G3" s="558"/>
    </row>
    <row r="4" spans="1:14" ht="29.65" customHeight="1" x14ac:dyDescent="0.2">
      <c r="A4" s="132" t="s">
        <v>0</v>
      </c>
      <c r="B4" s="133" t="s">
        <v>1</v>
      </c>
      <c r="C4" s="133" t="s">
        <v>448</v>
      </c>
      <c r="D4" s="134" t="s">
        <v>61</v>
      </c>
      <c r="E4" s="904" t="s">
        <v>449</v>
      </c>
      <c r="F4" s="151" t="s">
        <v>450</v>
      </c>
      <c r="G4" s="47"/>
    </row>
    <row r="5" spans="1:14" x14ac:dyDescent="0.2">
      <c r="A5" s="1259" t="s">
        <v>9</v>
      </c>
      <c r="B5" s="149" t="s">
        <v>3</v>
      </c>
      <c r="C5" s="145">
        <v>911</v>
      </c>
      <c r="D5" s="145">
        <v>1547</v>
      </c>
      <c r="E5" s="1057">
        <v>29</v>
      </c>
      <c r="F5" s="154">
        <v>28</v>
      </c>
      <c r="G5" s="48"/>
      <c r="H5" s="9"/>
    </row>
    <row r="6" spans="1:14" x14ac:dyDescent="0.2">
      <c r="A6" s="1199"/>
      <c r="B6" s="4" t="s">
        <v>4</v>
      </c>
      <c r="C6" s="54">
        <v>856</v>
      </c>
      <c r="D6" s="54">
        <v>1087</v>
      </c>
      <c r="E6" s="599">
        <v>29</v>
      </c>
      <c r="F6" s="62">
        <v>14</v>
      </c>
      <c r="G6" s="47"/>
    </row>
    <row r="7" spans="1:14" x14ac:dyDescent="0.2">
      <c r="A7" s="1199"/>
      <c r="B7" s="149" t="s">
        <v>5</v>
      </c>
      <c r="C7" s="145">
        <v>781</v>
      </c>
      <c r="D7" s="145">
        <v>1215</v>
      </c>
      <c r="E7" s="1057">
        <v>42</v>
      </c>
      <c r="F7" s="154">
        <v>23</v>
      </c>
      <c r="G7" s="47"/>
    </row>
    <row r="8" spans="1:14" x14ac:dyDescent="0.2">
      <c r="A8" s="1199"/>
      <c r="B8" s="4" t="s">
        <v>6</v>
      </c>
      <c r="C8" s="54">
        <v>1141</v>
      </c>
      <c r="D8" s="54">
        <v>1019</v>
      </c>
      <c r="E8" s="599">
        <v>64</v>
      </c>
      <c r="F8" s="62">
        <v>22</v>
      </c>
      <c r="G8" s="47"/>
    </row>
    <row r="9" spans="1:14" x14ac:dyDescent="0.2">
      <c r="A9" s="1199"/>
      <c r="B9" s="153" t="s">
        <v>51</v>
      </c>
      <c r="C9" s="145">
        <f>SUM(C5:C8)</f>
        <v>3689</v>
      </c>
      <c r="D9" s="145">
        <f>SUM(D5:D8)</f>
        <v>4868</v>
      </c>
      <c r="E9" s="1057">
        <f>SUM(E5:E8)</f>
        <v>164</v>
      </c>
      <c r="F9" s="154">
        <f>SUM(F5:F8)</f>
        <v>87</v>
      </c>
      <c r="G9" s="83"/>
      <c r="H9" s="83"/>
      <c r="I9" s="83"/>
      <c r="J9" s="83"/>
    </row>
    <row r="10" spans="1:14" x14ac:dyDescent="0.2">
      <c r="A10" s="32"/>
      <c r="B10" s="4"/>
      <c r="C10" s="54"/>
      <c r="D10" s="54"/>
      <c r="E10" s="599"/>
      <c r="F10" s="62"/>
      <c r="G10" s="83"/>
      <c r="H10" s="83"/>
      <c r="I10" s="83"/>
      <c r="J10" s="83"/>
    </row>
    <row r="11" spans="1:14" x14ac:dyDescent="0.2">
      <c r="A11" s="1245" t="s">
        <v>10</v>
      </c>
      <c r="B11" s="149" t="s">
        <v>3</v>
      </c>
      <c r="C11" s="145">
        <v>1028</v>
      </c>
      <c r="D11" s="145">
        <v>1440</v>
      </c>
      <c r="E11" s="1057">
        <v>54</v>
      </c>
      <c r="F11" s="154">
        <v>35</v>
      </c>
      <c r="G11" s="47"/>
    </row>
    <row r="12" spans="1:14" x14ac:dyDescent="0.2">
      <c r="A12" s="1245"/>
      <c r="B12" s="4" t="s">
        <v>4</v>
      </c>
      <c r="C12" s="54">
        <v>818</v>
      </c>
      <c r="D12" s="54">
        <v>1015</v>
      </c>
      <c r="E12" s="599">
        <v>25</v>
      </c>
      <c r="F12" s="62">
        <v>15</v>
      </c>
      <c r="G12" s="47"/>
    </row>
    <row r="13" spans="1:14" x14ac:dyDescent="0.2">
      <c r="A13" s="1245"/>
      <c r="B13" s="149" t="s">
        <v>5</v>
      </c>
      <c r="C13" s="145">
        <v>655</v>
      </c>
      <c r="D13" s="145">
        <v>692</v>
      </c>
      <c r="E13" s="1057">
        <v>8</v>
      </c>
      <c r="F13" s="154">
        <v>15</v>
      </c>
      <c r="G13" s="47"/>
    </row>
    <row r="14" spans="1:14" x14ac:dyDescent="0.2">
      <c r="A14" s="1245"/>
      <c r="B14" s="4" t="s">
        <v>6</v>
      </c>
      <c r="C14" s="54">
        <v>616</v>
      </c>
      <c r="D14" s="54">
        <v>670</v>
      </c>
      <c r="E14" s="599">
        <v>3</v>
      </c>
      <c r="F14" s="62">
        <v>4</v>
      </c>
      <c r="G14" s="47"/>
    </row>
    <row r="15" spans="1:14" x14ac:dyDescent="0.2">
      <c r="A15" s="1245"/>
      <c r="B15" s="153" t="s">
        <v>51</v>
      </c>
      <c r="C15" s="145">
        <f>SUM(C11:C14)</f>
        <v>3117</v>
      </c>
      <c r="D15" s="145">
        <f>SUM(D11:D14)</f>
        <v>3817</v>
      </c>
      <c r="E15" s="1057">
        <f>SUM(E11:E14)</f>
        <v>90</v>
      </c>
      <c r="F15" s="154">
        <f>SUM(F11:F14)</f>
        <v>69</v>
      </c>
      <c r="G15" s="83"/>
      <c r="H15" s="83"/>
      <c r="I15" s="83"/>
      <c r="J15" s="83"/>
    </row>
    <row r="16" spans="1:14" x14ac:dyDescent="0.2">
      <c r="A16" s="32"/>
      <c r="B16" s="4"/>
      <c r="C16" s="54"/>
      <c r="D16" s="54"/>
      <c r="E16" s="1058"/>
      <c r="F16" s="63"/>
      <c r="G16" s="83"/>
      <c r="H16" s="83"/>
      <c r="I16" s="83"/>
      <c r="J16" s="83"/>
    </row>
    <row r="17" spans="1:10" x14ac:dyDescent="0.2">
      <c r="A17" s="1245" t="s">
        <v>11</v>
      </c>
      <c r="B17" s="149" t="s">
        <v>3</v>
      </c>
      <c r="C17" s="145">
        <v>678</v>
      </c>
      <c r="D17" s="145">
        <v>822</v>
      </c>
      <c r="E17" s="1057">
        <v>19</v>
      </c>
      <c r="F17" s="154">
        <v>4</v>
      </c>
      <c r="G17" s="47"/>
    </row>
    <row r="18" spans="1:10" x14ac:dyDescent="0.2">
      <c r="A18" s="1245"/>
      <c r="B18" s="4" t="s">
        <v>4</v>
      </c>
      <c r="C18" s="54">
        <v>660</v>
      </c>
      <c r="D18" s="54">
        <v>682</v>
      </c>
      <c r="E18" s="599">
        <v>27</v>
      </c>
      <c r="F18" s="62">
        <v>8</v>
      </c>
      <c r="G18" s="47"/>
    </row>
    <row r="19" spans="1:10" x14ac:dyDescent="0.2">
      <c r="A19" s="1245"/>
      <c r="B19" s="149" t="s">
        <v>5</v>
      </c>
      <c r="C19" s="145">
        <v>553</v>
      </c>
      <c r="D19" s="145">
        <v>636</v>
      </c>
      <c r="E19" s="1057">
        <v>39</v>
      </c>
      <c r="F19" s="154">
        <v>17</v>
      </c>
      <c r="G19" s="47"/>
    </row>
    <row r="20" spans="1:10" x14ac:dyDescent="0.2">
      <c r="A20" s="1245"/>
      <c r="B20" s="4" t="s">
        <v>6</v>
      </c>
      <c r="C20" s="54">
        <v>669</v>
      </c>
      <c r="D20" s="54">
        <v>787</v>
      </c>
      <c r="E20" s="599">
        <v>46</v>
      </c>
      <c r="F20" s="62">
        <v>15</v>
      </c>
      <c r="G20" s="47"/>
    </row>
    <row r="21" spans="1:10" x14ac:dyDescent="0.2">
      <c r="A21" s="1245"/>
      <c r="B21" s="153" t="s">
        <v>51</v>
      </c>
      <c r="C21" s="145">
        <f>SUM(C17:C20)</f>
        <v>2560</v>
      </c>
      <c r="D21" s="145">
        <f>SUM(D17:D20)</f>
        <v>2927</v>
      </c>
      <c r="E21" s="1057">
        <f>SUM(E17:E20)</f>
        <v>131</v>
      </c>
      <c r="F21" s="154">
        <f>SUM(F17:F20)</f>
        <v>44</v>
      </c>
      <c r="G21" s="83"/>
      <c r="H21" s="83"/>
      <c r="I21" s="83"/>
      <c r="J21" s="83"/>
    </row>
    <row r="22" spans="1:10" x14ac:dyDescent="0.2">
      <c r="A22" s="32"/>
      <c r="B22" s="4"/>
      <c r="C22" s="54"/>
      <c r="D22" s="54"/>
      <c r="E22" s="599"/>
      <c r="F22" s="62"/>
      <c r="G22" s="83"/>
      <c r="H22" s="83"/>
      <c r="I22" s="83"/>
      <c r="J22" s="83"/>
    </row>
    <row r="23" spans="1:10" x14ac:dyDescent="0.2">
      <c r="A23" s="1245" t="s">
        <v>12</v>
      </c>
      <c r="B23" s="149" t="s">
        <v>3</v>
      </c>
      <c r="C23" s="145">
        <v>719</v>
      </c>
      <c r="D23" s="145">
        <v>757</v>
      </c>
      <c r="E23" s="1057">
        <v>22.842465753424655</v>
      </c>
      <c r="F23" s="154">
        <v>18</v>
      </c>
      <c r="G23" s="47"/>
    </row>
    <row r="24" spans="1:10" x14ac:dyDescent="0.2">
      <c r="A24" s="1245"/>
      <c r="B24" s="4" t="s">
        <v>4</v>
      </c>
      <c r="C24" s="54">
        <v>717</v>
      </c>
      <c r="D24" s="54">
        <v>871</v>
      </c>
      <c r="E24" s="599">
        <v>33.767123287671232</v>
      </c>
      <c r="F24" s="62">
        <v>15</v>
      </c>
      <c r="G24" s="47"/>
    </row>
    <row r="25" spans="1:10" x14ac:dyDescent="0.2">
      <c r="A25" s="1245"/>
      <c r="B25" s="149" t="s">
        <v>5</v>
      </c>
      <c r="C25" s="145">
        <v>708</v>
      </c>
      <c r="D25" s="145">
        <v>920</v>
      </c>
      <c r="E25" s="1057">
        <v>54.62328767123288</v>
      </c>
      <c r="F25" s="154">
        <v>21</v>
      </c>
      <c r="G25" s="47"/>
    </row>
    <row r="26" spans="1:10" x14ac:dyDescent="0.2">
      <c r="A26" s="1245"/>
      <c r="B26" s="4" t="s">
        <v>6</v>
      </c>
      <c r="C26" s="54">
        <v>624</v>
      </c>
      <c r="D26" s="54">
        <v>791</v>
      </c>
      <c r="E26" s="599">
        <v>33.767123287671232</v>
      </c>
      <c r="F26" s="62">
        <v>26</v>
      </c>
      <c r="G26" s="47"/>
    </row>
    <row r="27" spans="1:10" x14ac:dyDescent="0.2">
      <c r="A27" s="1245"/>
      <c r="B27" s="153" t="s">
        <v>51</v>
      </c>
      <c r="C27" s="145">
        <f>SUM(C23:C26)</f>
        <v>2768</v>
      </c>
      <c r="D27" s="145">
        <f>SUM(D23:D26)</f>
        <v>3339</v>
      </c>
      <c r="E27" s="1057">
        <f>SUM(E23:E26)</f>
        <v>145</v>
      </c>
      <c r="F27" s="154">
        <f>SUM(F23:F26)</f>
        <v>80</v>
      </c>
      <c r="G27" s="83"/>
      <c r="H27" s="83"/>
      <c r="I27" s="83"/>
      <c r="J27" s="83"/>
    </row>
    <row r="28" spans="1:10" x14ac:dyDescent="0.2">
      <c r="A28" s="32"/>
      <c r="B28" s="4"/>
      <c r="C28" s="54"/>
      <c r="D28" s="54"/>
      <c r="E28" s="599"/>
      <c r="F28" s="62"/>
      <c r="G28" s="83"/>
      <c r="H28" s="83"/>
      <c r="I28" s="83"/>
      <c r="J28" s="83"/>
    </row>
    <row r="29" spans="1:10" x14ac:dyDescent="0.2">
      <c r="A29" s="1245" t="s">
        <v>15</v>
      </c>
      <c r="B29" s="149" t="s">
        <v>3</v>
      </c>
      <c r="C29" s="145">
        <v>751</v>
      </c>
      <c r="D29" s="145">
        <v>846</v>
      </c>
      <c r="E29" s="1057">
        <v>27</v>
      </c>
      <c r="F29" s="154">
        <v>16</v>
      </c>
      <c r="G29" s="47"/>
    </row>
    <row r="30" spans="1:10" x14ac:dyDescent="0.2">
      <c r="A30" s="1245"/>
      <c r="B30" s="4" t="s">
        <v>4</v>
      </c>
      <c r="C30" s="54">
        <v>722</v>
      </c>
      <c r="D30" s="54">
        <v>753</v>
      </c>
      <c r="E30" s="599">
        <v>22</v>
      </c>
      <c r="F30" s="62">
        <v>18</v>
      </c>
      <c r="G30" s="47"/>
    </row>
    <row r="31" spans="1:10" x14ac:dyDescent="0.2">
      <c r="A31" s="1245"/>
      <c r="B31" s="149" t="s">
        <v>5</v>
      </c>
      <c r="C31" s="145">
        <v>666</v>
      </c>
      <c r="D31" s="145">
        <v>824</v>
      </c>
      <c r="E31" s="1057">
        <v>16</v>
      </c>
      <c r="F31" s="154">
        <v>10</v>
      </c>
      <c r="G31" s="47"/>
    </row>
    <row r="32" spans="1:10" x14ac:dyDescent="0.2">
      <c r="A32" s="1245"/>
      <c r="B32" s="4" t="s">
        <v>6</v>
      </c>
      <c r="C32" s="54">
        <v>686</v>
      </c>
      <c r="D32" s="54">
        <v>604</v>
      </c>
      <c r="E32" s="599">
        <v>7</v>
      </c>
      <c r="F32" s="62">
        <v>9</v>
      </c>
      <c r="G32" s="48"/>
      <c r="H32" s="9"/>
    </row>
    <row r="33" spans="1:10" x14ac:dyDescent="0.2">
      <c r="A33" s="1245"/>
      <c r="B33" s="153" t="s">
        <v>51</v>
      </c>
      <c r="C33" s="145">
        <f>SUM(C29:C32)</f>
        <v>2825</v>
      </c>
      <c r="D33" s="145">
        <f>SUM(D29:D32)</f>
        <v>3027</v>
      </c>
      <c r="E33" s="1057">
        <f>SUM(E29:E32)</f>
        <v>72</v>
      </c>
      <c r="F33" s="154">
        <f>SUM(F29:F32)</f>
        <v>53</v>
      </c>
      <c r="G33" s="83"/>
      <c r="H33" s="83"/>
      <c r="I33" s="83"/>
      <c r="J33" s="83"/>
    </row>
    <row r="34" spans="1:10" x14ac:dyDescent="0.2">
      <c r="A34" s="32"/>
      <c r="B34" s="4"/>
      <c r="C34" s="54"/>
      <c r="D34" s="54"/>
      <c r="E34" s="599"/>
      <c r="F34" s="62"/>
      <c r="G34" s="83"/>
      <c r="H34" s="83"/>
      <c r="I34" s="83"/>
      <c r="J34" s="83"/>
    </row>
    <row r="35" spans="1:10" x14ac:dyDescent="0.2">
      <c r="A35" s="1245" t="s">
        <v>18</v>
      </c>
      <c r="B35" s="149" t="s">
        <v>3</v>
      </c>
      <c r="C35" s="145">
        <v>768</v>
      </c>
      <c r="D35" s="145">
        <v>671</v>
      </c>
      <c r="E35" s="1057">
        <v>11</v>
      </c>
      <c r="F35" s="154">
        <v>10</v>
      </c>
      <c r="G35" s="48"/>
      <c r="H35" s="9"/>
    </row>
    <row r="36" spans="1:10" x14ac:dyDescent="0.2">
      <c r="A36" s="1245"/>
      <c r="B36" s="4" t="s">
        <v>4</v>
      </c>
      <c r="C36" s="54">
        <v>624</v>
      </c>
      <c r="D36" s="54">
        <v>802</v>
      </c>
      <c r="E36" s="599">
        <v>7</v>
      </c>
      <c r="F36" s="62">
        <v>14</v>
      </c>
      <c r="G36" s="47"/>
    </row>
    <row r="37" spans="1:10" x14ac:dyDescent="0.2">
      <c r="A37" s="1245"/>
      <c r="B37" s="149" t="s">
        <v>5</v>
      </c>
      <c r="C37" s="145">
        <v>571</v>
      </c>
      <c r="D37" s="145">
        <v>791</v>
      </c>
      <c r="E37" s="1057">
        <v>9</v>
      </c>
      <c r="F37" s="154">
        <v>8</v>
      </c>
      <c r="G37" s="47"/>
    </row>
    <row r="38" spans="1:10" x14ac:dyDescent="0.2">
      <c r="A38" s="1245"/>
      <c r="B38" s="4" t="s">
        <v>6</v>
      </c>
      <c r="C38" s="54">
        <v>553</v>
      </c>
      <c r="D38" s="54">
        <v>602</v>
      </c>
      <c r="E38" s="599">
        <v>8</v>
      </c>
      <c r="F38" s="62">
        <v>8</v>
      </c>
      <c r="G38" s="47"/>
    </row>
    <row r="39" spans="1:10" x14ac:dyDescent="0.2">
      <c r="A39" s="1245"/>
      <c r="B39" s="153" t="s">
        <v>51</v>
      </c>
      <c r="C39" s="145">
        <f>SUM(C35:C38)</f>
        <v>2516</v>
      </c>
      <c r="D39" s="145">
        <f>SUM(D35:D38)</f>
        <v>2866</v>
      </c>
      <c r="E39" s="1057">
        <f>SUM(E35:E38)</f>
        <v>35</v>
      </c>
      <c r="F39" s="154">
        <f>SUM(F35:F38)</f>
        <v>40</v>
      </c>
      <c r="G39" s="83"/>
      <c r="H39" s="83"/>
      <c r="I39" s="83"/>
      <c r="J39" s="83"/>
    </row>
    <row r="40" spans="1:10" x14ac:dyDescent="0.2">
      <c r="A40" s="32"/>
      <c r="B40" s="4"/>
      <c r="C40" s="54"/>
      <c r="D40" s="54"/>
      <c r="E40" s="599"/>
      <c r="F40" s="62"/>
      <c r="G40" s="83"/>
      <c r="H40" s="83"/>
      <c r="I40" s="83"/>
      <c r="J40" s="83"/>
    </row>
    <row r="41" spans="1:10" x14ac:dyDescent="0.2">
      <c r="A41" s="1245" t="s">
        <v>21</v>
      </c>
      <c r="B41" s="149" t="s">
        <v>3</v>
      </c>
      <c r="C41" s="145">
        <v>753</v>
      </c>
      <c r="D41" s="145">
        <v>573</v>
      </c>
      <c r="E41" s="1057">
        <v>4</v>
      </c>
      <c r="F41" s="353">
        <v>7</v>
      </c>
      <c r="G41" s="47"/>
      <c r="H41" s="320"/>
      <c r="I41" s="14"/>
    </row>
    <row r="42" spans="1:10" x14ac:dyDescent="0.2">
      <c r="A42" s="1245"/>
      <c r="B42" s="4" t="s">
        <v>4</v>
      </c>
      <c r="C42" s="54">
        <v>741</v>
      </c>
      <c r="D42" s="54">
        <v>662</v>
      </c>
      <c r="E42" s="599">
        <v>6</v>
      </c>
      <c r="F42" s="62">
        <v>4</v>
      </c>
      <c r="G42" s="47"/>
      <c r="H42" s="320"/>
      <c r="I42" s="14"/>
    </row>
    <row r="43" spans="1:10" x14ac:dyDescent="0.2">
      <c r="A43" s="1245"/>
      <c r="B43" s="149" t="s">
        <v>5</v>
      </c>
      <c r="C43" s="145">
        <v>655</v>
      </c>
      <c r="D43" s="145">
        <v>767</v>
      </c>
      <c r="E43" s="1057">
        <v>3</v>
      </c>
      <c r="F43" s="154">
        <v>3</v>
      </c>
      <c r="G43" s="47"/>
      <c r="H43" s="320"/>
      <c r="I43" s="14"/>
    </row>
    <row r="44" spans="1:10" x14ac:dyDescent="0.2">
      <c r="A44" s="1245"/>
      <c r="B44" s="4" t="s">
        <v>6</v>
      </c>
      <c r="C44" s="54">
        <v>765</v>
      </c>
      <c r="D44" s="54">
        <v>638</v>
      </c>
      <c r="E44" s="599">
        <v>10</v>
      </c>
      <c r="F44" s="62">
        <v>4</v>
      </c>
      <c r="G44" s="47"/>
      <c r="H44" s="320"/>
      <c r="I44" s="14"/>
    </row>
    <row r="45" spans="1:10" x14ac:dyDescent="0.2">
      <c r="A45" s="1245"/>
      <c r="B45" s="153" t="s">
        <v>51</v>
      </c>
      <c r="C45" s="145">
        <f>SUM(C41:C44)</f>
        <v>2914</v>
      </c>
      <c r="D45" s="145">
        <f>SUM(D41:D44)</f>
        <v>2640</v>
      </c>
      <c r="E45" s="1057">
        <f>SUM(E41:E44)</f>
        <v>23</v>
      </c>
      <c r="F45" s="154">
        <f>SUM(F41:F44)</f>
        <v>18</v>
      </c>
      <c r="G45" s="83"/>
      <c r="H45" s="320"/>
      <c r="I45" s="8"/>
      <c r="J45" s="83"/>
    </row>
    <row r="46" spans="1:10" x14ac:dyDescent="0.2">
      <c r="A46" s="369"/>
      <c r="B46" s="4"/>
      <c r="C46" s="54"/>
      <c r="D46" s="54"/>
      <c r="E46" s="599"/>
      <c r="F46" s="62"/>
      <c r="G46" s="83"/>
      <c r="H46" s="83"/>
      <c r="I46" s="83"/>
      <c r="J46" s="83"/>
    </row>
    <row r="47" spans="1:10" x14ac:dyDescent="0.2">
      <c r="A47" s="1245" t="s">
        <v>233</v>
      </c>
      <c r="B47" s="503" t="s">
        <v>3</v>
      </c>
      <c r="C47" s="620">
        <v>943</v>
      </c>
      <c r="D47" s="620">
        <v>756</v>
      </c>
      <c r="E47" s="1057">
        <v>14</v>
      </c>
      <c r="F47" s="626">
        <v>6</v>
      </c>
      <c r="G47" s="47"/>
      <c r="H47" s="320"/>
      <c r="I47" s="14"/>
    </row>
    <row r="48" spans="1:10" x14ac:dyDescent="0.2">
      <c r="A48" s="1245"/>
      <c r="B48" s="487" t="s">
        <v>4</v>
      </c>
      <c r="C48" s="617">
        <v>875</v>
      </c>
      <c r="D48" s="617">
        <v>621</v>
      </c>
      <c r="E48" s="599">
        <v>12</v>
      </c>
      <c r="F48" s="619">
        <v>11</v>
      </c>
      <c r="G48" s="47"/>
      <c r="H48" s="320"/>
      <c r="I48" s="14"/>
    </row>
    <row r="49" spans="1:10" x14ac:dyDescent="0.2">
      <c r="A49" s="1245"/>
      <c r="B49" s="503" t="s">
        <v>5</v>
      </c>
      <c r="C49" s="620">
        <v>742</v>
      </c>
      <c r="D49" s="620">
        <v>765</v>
      </c>
      <c r="E49" s="1057">
        <v>12</v>
      </c>
      <c r="F49" s="622">
        <v>10</v>
      </c>
      <c r="G49" s="47"/>
      <c r="H49" s="320"/>
      <c r="I49" s="14"/>
    </row>
    <row r="50" spans="1:10" x14ac:dyDescent="0.2">
      <c r="A50" s="1245"/>
      <c r="B50" s="487" t="s">
        <v>6</v>
      </c>
      <c r="C50" s="617">
        <v>863</v>
      </c>
      <c r="D50" s="617">
        <v>800</v>
      </c>
      <c r="E50" s="599">
        <v>3</v>
      </c>
      <c r="F50" s="619">
        <v>3</v>
      </c>
      <c r="G50" s="47"/>
      <c r="H50" s="320"/>
      <c r="I50" s="14"/>
    </row>
    <row r="51" spans="1:10" x14ac:dyDescent="0.2">
      <c r="A51" s="1245"/>
      <c r="B51" s="504" t="s">
        <v>51</v>
      </c>
      <c r="C51" s="612">
        <f>SUM(C47:C50)</f>
        <v>3423</v>
      </c>
      <c r="D51" s="612">
        <f>SUM(D47:D50)</f>
        <v>2942</v>
      </c>
      <c r="E51" s="1057">
        <f>SUM(E47:E50)</f>
        <v>41</v>
      </c>
      <c r="F51" s="154">
        <f>SUM(F47:F50)</f>
        <v>30</v>
      </c>
      <c r="G51" s="83"/>
      <c r="H51" s="320"/>
      <c r="I51" s="8"/>
      <c r="J51" s="83"/>
    </row>
    <row r="52" spans="1:10" s="486" customFormat="1" x14ac:dyDescent="0.2">
      <c r="A52" s="492"/>
      <c r="B52" s="487"/>
      <c r="C52" s="611"/>
      <c r="D52" s="611"/>
      <c r="E52" s="599"/>
      <c r="F52" s="62"/>
      <c r="G52" s="83"/>
      <c r="H52" s="83"/>
      <c r="I52" s="83"/>
      <c r="J52" s="83"/>
    </row>
    <row r="53" spans="1:10" s="486" customFormat="1" x14ac:dyDescent="0.2">
      <c r="A53" s="1245" t="s">
        <v>265</v>
      </c>
      <c r="B53" s="642" t="s">
        <v>3</v>
      </c>
      <c r="C53" s="620">
        <v>839</v>
      </c>
      <c r="D53" s="620">
        <v>675</v>
      </c>
      <c r="E53" s="1057">
        <v>12</v>
      </c>
      <c r="F53" s="626">
        <v>1</v>
      </c>
      <c r="G53" s="83"/>
      <c r="H53" s="83"/>
      <c r="I53" s="83"/>
      <c r="J53" s="83"/>
    </row>
    <row r="54" spans="1:10" s="486" customFormat="1" x14ac:dyDescent="0.2">
      <c r="A54" s="1245"/>
      <c r="B54" s="638" t="s">
        <v>4</v>
      </c>
      <c r="C54" s="617">
        <v>857</v>
      </c>
      <c r="D54" s="617">
        <v>840</v>
      </c>
      <c r="E54" s="599">
        <v>14</v>
      </c>
      <c r="F54" s="619">
        <v>6</v>
      </c>
      <c r="G54" s="83"/>
      <c r="H54" s="83"/>
      <c r="I54" s="83"/>
      <c r="J54" s="83"/>
    </row>
    <row r="55" spans="1:10" s="486" customFormat="1" x14ac:dyDescent="0.2">
      <c r="A55" s="1245"/>
      <c r="B55" s="642" t="s">
        <v>5</v>
      </c>
      <c r="C55" s="620">
        <v>761</v>
      </c>
      <c r="D55" s="620">
        <v>870</v>
      </c>
      <c r="E55" s="1057">
        <v>7</v>
      </c>
      <c r="F55" s="622">
        <v>4</v>
      </c>
      <c r="G55" s="83"/>
      <c r="H55" s="83"/>
      <c r="I55" s="83"/>
      <c r="J55" s="83"/>
    </row>
    <row r="56" spans="1:10" s="486" customFormat="1" x14ac:dyDescent="0.2">
      <c r="A56" s="1245"/>
      <c r="B56" s="638" t="s">
        <v>6</v>
      </c>
      <c r="C56" s="617">
        <v>847</v>
      </c>
      <c r="D56" s="617">
        <v>872</v>
      </c>
      <c r="E56" s="599">
        <v>17</v>
      </c>
      <c r="F56" s="619">
        <v>4</v>
      </c>
      <c r="G56" s="83"/>
      <c r="H56" s="83"/>
      <c r="I56" s="83"/>
      <c r="J56" s="83"/>
    </row>
    <row r="57" spans="1:10" s="486" customFormat="1" x14ac:dyDescent="0.2">
      <c r="A57" s="1245"/>
      <c r="B57" s="637" t="s">
        <v>51</v>
      </c>
      <c r="C57" s="620">
        <f>SUM(C53:C56)</f>
        <v>3304</v>
      </c>
      <c r="D57" s="620">
        <f>SUM(D53:D56)</f>
        <v>3257</v>
      </c>
      <c r="E57" s="1057">
        <f>SUM(E53:E56)</f>
        <v>50</v>
      </c>
      <c r="F57" s="154">
        <f>SUM(F53:F56)</f>
        <v>15</v>
      </c>
      <c r="G57" s="83"/>
      <c r="H57" s="83"/>
      <c r="I57" s="83"/>
      <c r="J57" s="83"/>
    </row>
    <row r="58" spans="1:10" s="486" customFormat="1" x14ac:dyDescent="0.2">
      <c r="A58" s="720"/>
      <c r="B58" s="638"/>
      <c r="C58" s="617"/>
      <c r="D58" s="617"/>
      <c r="E58" s="599"/>
      <c r="F58" s="62"/>
      <c r="G58" s="83"/>
      <c r="H58" s="83"/>
      <c r="I58" s="83"/>
      <c r="J58" s="83"/>
    </row>
    <row r="59" spans="1:10" s="486" customFormat="1" x14ac:dyDescent="0.2">
      <c r="A59" s="1245" t="s">
        <v>268</v>
      </c>
      <c r="B59" s="503" t="s">
        <v>3</v>
      </c>
      <c r="C59" s="612">
        <v>940</v>
      </c>
      <c r="D59" s="620">
        <v>798</v>
      </c>
      <c r="E59" s="1057">
        <v>21</v>
      </c>
      <c r="F59" s="626">
        <v>3</v>
      </c>
      <c r="G59" s="494"/>
      <c r="H59" s="613"/>
      <c r="I59" s="489"/>
    </row>
    <row r="60" spans="1:10" s="486" customFormat="1" x14ac:dyDescent="0.2">
      <c r="A60" s="1245"/>
      <c r="B60" s="487" t="s">
        <v>4</v>
      </c>
      <c r="C60" s="611">
        <v>1001</v>
      </c>
      <c r="D60" s="617">
        <v>746</v>
      </c>
      <c r="E60" s="599">
        <v>17</v>
      </c>
      <c r="F60" s="619">
        <v>6</v>
      </c>
      <c r="G60" s="494"/>
      <c r="H60" s="613"/>
      <c r="I60" s="489"/>
    </row>
    <row r="61" spans="1:10" s="486" customFormat="1" x14ac:dyDescent="0.2">
      <c r="A61" s="1245"/>
      <c r="B61" s="503" t="s">
        <v>5</v>
      </c>
      <c r="C61" s="612">
        <v>883</v>
      </c>
      <c r="D61" s="620">
        <v>1097</v>
      </c>
      <c r="E61" s="1057">
        <v>29</v>
      </c>
      <c r="F61" s="154">
        <v>11</v>
      </c>
      <c r="G61" s="494"/>
      <c r="H61" s="613"/>
      <c r="I61" s="489"/>
    </row>
    <row r="62" spans="1:10" s="486" customFormat="1" x14ac:dyDescent="0.2">
      <c r="A62" s="1245"/>
      <c r="B62" s="487" t="s">
        <v>6</v>
      </c>
      <c r="C62" s="611">
        <v>972</v>
      </c>
      <c r="D62" s="611">
        <v>989</v>
      </c>
      <c r="E62" s="599">
        <v>22</v>
      </c>
      <c r="F62" s="62">
        <v>4</v>
      </c>
      <c r="G62" s="494"/>
      <c r="H62" s="613"/>
      <c r="I62" s="489"/>
    </row>
    <row r="63" spans="1:10" s="486" customFormat="1" x14ac:dyDescent="0.2">
      <c r="A63" s="1245"/>
      <c r="B63" s="637" t="s">
        <v>51</v>
      </c>
      <c r="C63" s="620">
        <f>SUM(C59:C62)</f>
        <v>3796</v>
      </c>
      <c r="D63" s="620">
        <f>SUM(D59:D62)</f>
        <v>3630</v>
      </c>
      <c r="E63" s="1057">
        <f>SUM(E59:E62)</f>
        <v>89</v>
      </c>
      <c r="F63" s="154">
        <f>SUM(F59:F62)</f>
        <v>24</v>
      </c>
      <c r="G63" s="83"/>
      <c r="H63" s="613"/>
      <c r="I63" s="8"/>
      <c r="J63" s="83"/>
    </row>
    <row r="64" spans="1:10" s="486" customFormat="1" x14ac:dyDescent="0.2">
      <c r="A64" s="920"/>
      <c r="B64" s="638"/>
      <c r="C64" s="617"/>
      <c r="D64" s="617"/>
      <c r="E64" s="599"/>
      <c r="F64" s="62"/>
      <c r="G64" s="83"/>
      <c r="H64" s="83"/>
      <c r="I64" s="83"/>
      <c r="J64" s="83"/>
    </row>
    <row r="65" spans="1:10" s="486" customFormat="1" x14ac:dyDescent="0.2">
      <c r="A65" s="1245" t="s">
        <v>269</v>
      </c>
      <c r="B65" s="642" t="s">
        <v>3</v>
      </c>
      <c r="C65" s="620">
        <v>1118</v>
      </c>
      <c r="D65" s="620">
        <v>1085</v>
      </c>
      <c r="E65" s="1057">
        <v>16</v>
      </c>
      <c r="F65" s="626">
        <v>5</v>
      </c>
      <c r="G65" s="494"/>
      <c r="H65" s="613"/>
      <c r="I65" s="636"/>
    </row>
    <row r="66" spans="1:10" s="486" customFormat="1" x14ac:dyDescent="0.2">
      <c r="A66" s="1245"/>
      <c r="B66" s="638" t="s">
        <v>4</v>
      </c>
      <c r="C66" s="617">
        <v>1324</v>
      </c>
      <c r="D66" s="617">
        <v>1114</v>
      </c>
      <c r="E66" s="599">
        <v>19</v>
      </c>
      <c r="F66" s="619">
        <v>8</v>
      </c>
      <c r="G66" s="494"/>
      <c r="H66" s="613"/>
      <c r="I66" s="636"/>
    </row>
    <row r="67" spans="1:10" s="486" customFormat="1" x14ac:dyDescent="0.2">
      <c r="A67" s="1245"/>
      <c r="B67" s="642" t="s">
        <v>5</v>
      </c>
      <c r="C67" s="620">
        <v>979</v>
      </c>
      <c r="D67" s="620">
        <v>1170</v>
      </c>
      <c r="E67" s="1057">
        <v>13</v>
      </c>
      <c r="F67" s="154">
        <v>8</v>
      </c>
      <c r="G67" s="494"/>
      <c r="H67" s="613"/>
      <c r="I67" s="636"/>
    </row>
    <row r="68" spans="1:10" s="486" customFormat="1" x14ac:dyDescent="0.2">
      <c r="A68" s="1245"/>
      <c r="B68" s="638" t="s">
        <v>6</v>
      </c>
      <c r="C68" s="617">
        <v>841</v>
      </c>
      <c r="D68" s="617">
        <v>867</v>
      </c>
      <c r="E68" s="599">
        <v>16</v>
      </c>
      <c r="F68" s="62">
        <v>4</v>
      </c>
      <c r="G68" s="494"/>
      <c r="H68" s="613"/>
      <c r="I68" s="636"/>
    </row>
    <row r="69" spans="1:10" s="486" customFormat="1" x14ac:dyDescent="0.2">
      <c r="A69" s="1245"/>
      <c r="B69" s="637" t="s">
        <v>51</v>
      </c>
      <c r="C69" s="620">
        <f>SUM(C65:C68)</f>
        <v>4262</v>
      </c>
      <c r="D69" s="620">
        <f>SUM(D65:D68)</f>
        <v>4236</v>
      </c>
      <c r="E69" s="1057">
        <f>SUM(E65:E68)</f>
        <v>64</v>
      </c>
      <c r="F69" s="154">
        <f>SUM(F65:F68)</f>
        <v>25</v>
      </c>
      <c r="G69" s="83"/>
      <c r="H69" s="613"/>
      <c r="I69" s="8"/>
      <c r="J69" s="83"/>
    </row>
    <row r="70" spans="1:10" s="486" customFormat="1" x14ac:dyDescent="0.2">
      <c r="A70" s="1031"/>
      <c r="B70" s="723"/>
      <c r="C70" s="617"/>
      <c r="D70" s="617"/>
      <c r="E70" s="1056"/>
      <c r="F70" s="105"/>
      <c r="G70" s="83"/>
      <c r="H70" s="1043"/>
      <c r="I70" s="8"/>
      <c r="J70" s="83"/>
    </row>
    <row r="71" spans="1:10" s="486" customFormat="1" x14ac:dyDescent="0.2">
      <c r="A71" s="1245" t="s">
        <v>270</v>
      </c>
      <c r="B71" s="642" t="s">
        <v>3</v>
      </c>
      <c r="C71" s="620">
        <v>629</v>
      </c>
      <c r="D71" s="620">
        <v>410</v>
      </c>
      <c r="E71" s="1055">
        <v>0</v>
      </c>
      <c r="F71" s="626">
        <v>0</v>
      </c>
      <c r="G71" s="83"/>
      <c r="H71" s="613"/>
      <c r="I71" s="8"/>
      <c r="J71" s="83"/>
    </row>
    <row r="72" spans="1:10" s="486" customFormat="1" x14ac:dyDescent="0.2">
      <c r="A72" s="1245"/>
      <c r="B72" s="638" t="s">
        <v>4</v>
      </c>
      <c r="C72" s="617">
        <v>846</v>
      </c>
      <c r="D72" s="617">
        <v>747</v>
      </c>
      <c r="E72" s="619">
        <v>9</v>
      </c>
      <c r="F72" s="619">
        <v>2</v>
      </c>
      <c r="G72" s="494"/>
      <c r="H72" s="613"/>
      <c r="I72" s="8"/>
      <c r="J72" s="83"/>
    </row>
    <row r="73" spans="1:10" s="486" customFormat="1" x14ac:dyDescent="0.2">
      <c r="A73" s="1245"/>
      <c r="B73" s="642" t="s">
        <v>5</v>
      </c>
      <c r="C73" s="620">
        <v>854</v>
      </c>
      <c r="D73" s="620">
        <v>744</v>
      </c>
      <c r="E73" s="1057">
        <v>11</v>
      </c>
      <c r="F73" s="154">
        <v>9</v>
      </c>
      <c r="G73" s="494"/>
      <c r="H73" s="613"/>
      <c r="I73" s="8"/>
      <c r="J73" s="83"/>
    </row>
    <row r="74" spans="1:10" s="486" customFormat="1" hidden="1" x14ac:dyDescent="0.2">
      <c r="A74" s="1245"/>
      <c r="B74" s="638" t="s">
        <v>6</v>
      </c>
      <c r="C74" s="617"/>
      <c r="D74" s="617"/>
      <c r="E74" s="617"/>
      <c r="F74" s="62"/>
      <c r="G74" s="494"/>
      <c r="H74" s="613"/>
      <c r="I74" s="8"/>
      <c r="J74" s="83"/>
    </row>
    <row r="75" spans="1:10" s="486" customFormat="1" x14ac:dyDescent="0.2">
      <c r="A75" s="1246"/>
      <c r="B75" s="1146" t="s">
        <v>51</v>
      </c>
      <c r="C75" s="1163">
        <f>SUM(C71:C74)</f>
        <v>2329</v>
      </c>
      <c r="D75" s="1163">
        <f>SUM(D71:D74)</f>
        <v>1901</v>
      </c>
      <c r="E75" s="1164">
        <f>SUM(E71:E74)</f>
        <v>20</v>
      </c>
      <c r="F75" s="1164">
        <f>SUM(F71:F74)</f>
        <v>11</v>
      </c>
      <c r="G75" s="83"/>
      <c r="H75" s="613"/>
      <c r="I75" s="8"/>
      <c r="J75" s="83"/>
    </row>
    <row r="76" spans="1:10" x14ac:dyDescent="0.2">
      <c r="A76" s="116" t="s">
        <v>84</v>
      </c>
      <c r="B76" s="47"/>
      <c r="C76" s="47"/>
      <c r="D76" s="59"/>
      <c r="E76" s="905"/>
      <c r="F76" s="801"/>
      <c r="G76" s="83"/>
      <c r="H76" s="8"/>
      <c r="I76" s="8"/>
      <c r="J76" s="83"/>
    </row>
    <row r="77" spans="1:10" s="486" customFormat="1" x14ac:dyDescent="0.2">
      <c r="A77" s="116"/>
      <c r="B77" s="494"/>
      <c r="C77" s="494"/>
      <c r="D77" s="59"/>
      <c r="E77" s="905"/>
      <c r="F77" s="801"/>
      <c r="G77" s="83"/>
      <c r="H77" s="8"/>
      <c r="I77" s="8"/>
      <c r="J77" s="83"/>
    </row>
    <row r="78" spans="1:10" x14ac:dyDescent="0.2">
      <c r="A78" s="92" t="s">
        <v>56</v>
      </c>
      <c r="B78" s="47"/>
      <c r="C78" s="331"/>
      <c r="D78" s="59"/>
      <c r="E78" s="905"/>
      <c r="F78" s="801"/>
      <c r="G78" s="47"/>
    </row>
    <row r="79" spans="1:10" s="486" customFormat="1" ht="17.45" customHeight="1" x14ac:dyDescent="0.2">
      <c r="A79" s="1228" t="s">
        <v>396</v>
      </c>
      <c r="B79" s="1228"/>
      <c r="C79" s="1228"/>
      <c r="D79" s="1228"/>
      <c r="E79" s="1228"/>
      <c r="F79" s="1228"/>
      <c r="G79" s="1061"/>
      <c r="H79" s="1061"/>
      <c r="I79" s="1061"/>
    </row>
    <row r="80" spans="1:10" ht="25.5" customHeight="1" x14ac:dyDescent="0.2">
      <c r="A80" s="1258" t="s">
        <v>445</v>
      </c>
      <c r="B80" s="1258"/>
      <c r="C80" s="1258"/>
      <c r="D80" s="1258"/>
      <c r="E80" s="1258"/>
      <c r="F80" s="1258"/>
      <c r="G80" s="1062"/>
      <c r="H80" s="1062"/>
      <c r="I80" s="1062"/>
    </row>
    <row r="81" spans="1:9" s="1064" customFormat="1" ht="25.5" customHeight="1" x14ac:dyDescent="0.2">
      <c r="A81" s="1256" t="s">
        <v>446</v>
      </c>
      <c r="B81" s="1256"/>
      <c r="C81" s="1256"/>
      <c r="D81" s="1256"/>
      <c r="E81" s="1256"/>
      <c r="F81" s="1256"/>
      <c r="G81" s="1060"/>
      <c r="H81" s="1060"/>
      <c r="I81" s="1060"/>
    </row>
    <row r="82" spans="1:9" ht="51" customHeight="1" x14ac:dyDescent="0.2">
      <c r="A82" s="1257" t="s">
        <v>447</v>
      </c>
      <c r="B82" s="1257"/>
      <c r="C82" s="1257"/>
      <c r="D82" s="1257"/>
      <c r="E82" s="1257"/>
      <c r="F82" s="1257"/>
      <c r="G82" s="1063"/>
      <c r="H82" s="1063"/>
      <c r="I82" s="1063"/>
    </row>
    <row r="83" spans="1:9" ht="15" customHeight="1" x14ac:dyDescent="0.2">
      <c r="A83" s="480"/>
      <c r="B83" s="479"/>
      <c r="C83" s="479"/>
      <c r="D83" s="479"/>
      <c r="E83" s="894"/>
      <c r="F83" s="802"/>
    </row>
    <row r="84" spans="1:9" ht="15" x14ac:dyDescent="0.25">
      <c r="A84" s="856" t="s">
        <v>578</v>
      </c>
    </row>
    <row r="85" spans="1:9" ht="13.5" customHeight="1" x14ac:dyDescent="0.2"/>
    <row r="109" spans="2:16" x14ac:dyDescent="0.2">
      <c r="L109" s="511"/>
      <c r="M109" s="511"/>
      <c r="N109" s="511"/>
      <c r="O109" s="511"/>
      <c r="P109" s="511"/>
    </row>
    <row r="110" spans="2:16" x14ac:dyDescent="0.2">
      <c r="L110" s="511"/>
      <c r="M110" s="335" t="s">
        <v>333</v>
      </c>
      <c r="N110" s="335" t="s">
        <v>334</v>
      </c>
      <c r="O110" s="511"/>
      <c r="P110" s="511"/>
    </row>
    <row r="111" spans="2:16" x14ac:dyDescent="0.2">
      <c r="B111" s="232"/>
      <c r="L111" s="511" t="s">
        <v>9</v>
      </c>
      <c r="M111" s="335">
        <f>C9</f>
        <v>3689</v>
      </c>
      <c r="N111" s="335">
        <f>D9</f>
        <v>4868</v>
      </c>
      <c r="O111" s="511"/>
      <c r="P111" s="511"/>
    </row>
    <row r="112" spans="2:16" x14ac:dyDescent="0.2">
      <c r="L112" s="511" t="s">
        <v>10</v>
      </c>
      <c r="M112" s="335">
        <f>C15</f>
        <v>3117</v>
      </c>
      <c r="N112" s="335">
        <f>D15</f>
        <v>3817</v>
      </c>
      <c r="O112" s="511"/>
      <c r="P112" s="511"/>
    </row>
    <row r="113" spans="1:16" x14ac:dyDescent="0.2">
      <c r="L113" s="511" t="s">
        <v>11</v>
      </c>
      <c r="M113" s="335">
        <f>C21</f>
        <v>2560</v>
      </c>
      <c r="N113" s="335">
        <f>D21</f>
        <v>2927</v>
      </c>
      <c r="O113" s="511"/>
      <c r="P113" s="511"/>
    </row>
    <row r="114" spans="1:16" x14ac:dyDescent="0.2">
      <c r="L114" s="511" t="s">
        <v>12</v>
      </c>
      <c r="M114" s="335">
        <f>C27</f>
        <v>2768</v>
      </c>
      <c r="N114" s="335">
        <f>D27</f>
        <v>3339</v>
      </c>
      <c r="O114" s="511"/>
      <c r="P114" s="511"/>
    </row>
    <row r="115" spans="1:16" ht="15" x14ac:dyDescent="0.25">
      <c r="A115" s="856"/>
      <c r="L115" s="511" t="s">
        <v>15</v>
      </c>
      <c r="M115" s="335">
        <f>C33</f>
        <v>2825</v>
      </c>
      <c r="N115" s="335">
        <f>D33</f>
        <v>3027</v>
      </c>
      <c r="O115" s="511"/>
      <c r="P115" s="511"/>
    </row>
    <row r="116" spans="1:16" x14ac:dyDescent="0.2">
      <c r="L116" s="511" t="s">
        <v>18</v>
      </c>
      <c r="M116" s="335">
        <f>C39</f>
        <v>2516</v>
      </c>
      <c r="N116" s="335">
        <f>D39</f>
        <v>2866</v>
      </c>
      <c r="O116" s="511"/>
      <c r="P116" s="511"/>
    </row>
    <row r="117" spans="1:16" x14ac:dyDescent="0.2">
      <c r="L117" s="511" t="s">
        <v>21</v>
      </c>
      <c r="M117" s="335">
        <f>C45</f>
        <v>2914</v>
      </c>
      <c r="N117" s="335">
        <f>D45</f>
        <v>2640</v>
      </c>
      <c r="O117" s="511"/>
      <c r="P117" s="511"/>
    </row>
    <row r="118" spans="1:16" x14ac:dyDescent="0.2">
      <c r="L118" s="511" t="s">
        <v>233</v>
      </c>
      <c r="M118" s="335">
        <f>C51</f>
        <v>3423</v>
      </c>
      <c r="N118" s="335">
        <f>D51</f>
        <v>2942</v>
      </c>
      <c r="O118" s="511"/>
      <c r="P118" s="511"/>
    </row>
    <row r="119" spans="1:16" x14ac:dyDescent="0.2">
      <c r="L119" s="511" t="s">
        <v>265</v>
      </c>
      <c r="M119" s="335">
        <f>C57</f>
        <v>3304</v>
      </c>
      <c r="N119" s="335">
        <f>D57</f>
        <v>3257</v>
      </c>
      <c r="O119" s="511"/>
      <c r="P119" s="511"/>
    </row>
    <row r="120" spans="1:16" x14ac:dyDescent="0.2">
      <c r="L120" s="511" t="s">
        <v>268</v>
      </c>
      <c r="M120" s="335">
        <f>C63</f>
        <v>3796</v>
      </c>
      <c r="N120" s="335">
        <f>D63</f>
        <v>3630</v>
      </c>
      <c r="O120" s="511"/>
      <c r="P120" s="511"/>
    </row>
    <row r="121" spans="1:16" x14ac:dyDescent="0.2">
      <c r="L121" s="511" t="s">
        <v>269</v>
      </c>
      <c r="M121" s="335">
        <f>C69</f>
        <v>4262</v>
      </c>
      <c r="N121" s="335">
        <f>D69</f>
        <v>4236</v>
      </c>
      <c r="O121" s="511"/>
      <c r="P121" s="511"/>
    </row>
    <row r="122" spans="1:16" x14ac:dyDescent="0.2">
      <c r="L122" s="511"/>
      <c r="M122" s="511"/>
      <c r="N122" s="511"/>
      <c r="O122" s="511"/>
      <c r="P122" s="511"/>
    </row>
    <row r="123" spans="1:16" x14ac:dyDescent="0.2">
      <c r="L123" s="511"/>
      <c r="M123" s="511"/>
      <c r="N123" s="511"/>
      <c r="O123" s="511"/>
      <c r="P123" s="511"/>
    </row>
    <row r="124" spans="1:16" x14ac:dyDescent="0.2">
      <c r="L124" s="511"/>
      <c r="M124" s="511"/>
      <c r="N124" s="511"/>
      <c r="O124" s="511"/>
      <c r="P124" s="511"/>
    </row>
    <row r="125" spans="1:16" x14ac:dyDescent="0.2">
      <c r="L125" s="511"/>
      <c r="M125" s="511"/>
      <c r="N125" s="511"/>
      <c r="O125" s="511"/>
      <c r="P125" s="511"/>
    </row>
  </sheetData>
  <dataConsolidate/>
  <mergeCells count="16">
    <mergeCell ref="A81:F81"/>
    <mergeCell ref="A82:F82"/>
    <mergeCell ref="A80:F80"/>
    <mergeCell ref="A5:A9"/>
    <mergeCell ref="A11:A15"/>
    <mergeCell ref="A47:A51"/>
    <mergeCell ref="A53:A57"/>
    <mergeCell ref="A59:A63"/>
    <mergeCell ref="A65:A69"/>
    <mergeCell ref="A17:A21"/>
    <mergeCell ref="A23:A27"/>
    <mergeCell ref="A29:A33"/>
    <mergeCell ref="A35:A39"/>
    <mergeCell ref="A41:A45"/>
    <mergeCell ref="A71:A75"/>
    <mergeCell ref="A79:F79"/>
  </mergeCells>
  <hyperlinks>
    <hyperlink ref="A1" location="Contents!A1" tooltip="Contents Page" display="Return to Contents Page"/>
    <hyperlink ref="G2" location="'6.1'!A84" display="(Go to Quarterly chart)"/>
  </hyperlinks>
  <pageMargins left="0.74803149606299213" right="0.74803149606299213" top="0.55118110236220474" bottom="0.98425196850393704" header="0.51181102362204722" footer="0.51181102362204722"/>
  <pageSetup paperSize="9" scale="68" orientation="portrait" r:id="rId1"/>
  <headerFooter alignWithMargins="0"/>
  <rowBreaks count="1" manualBreakCount="1">
    <brk id="83"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V234"/>
  <sheetViews>
    <sheetView showGridLines="0" zoomScaleNormal="100" workbookViewId="0">
      <pane ySplit="4" topLeftCell="A5" activePane="bottomLeft" state="frozen"/>
      <selection pane="bottomLeft" activeCell="A2" sqref="A2"/>
    </sheetView>
  </sheetViews>
  <sheetFormatPr defaultColWidth="9.28515625" defaultRowHeight="12.75" x14ac:dyDescent="0.2"/>
  <cols>
    <col min="1" max="1" width="9.28515625" style="182" customWidth="1"/>
    <col min="2" max="2" width="43.5703125" style="403" customWidth="1"/>
    <col min="3" max="14" width="7.42578125" style="186" customWidth="1"/>
    <col min="15" max="15" width="7.42578125" style="401" customWidth="1"/>
    <col min="16" max="16" width="0.28515625" style="211" customWidth="1"/>
    <col min="17" max="17" width="9.28515625" style="182"/>
    <col min="18" max="16384" width="9.28515625" style="211"/>
  </cols>
  <sheetData>
    <row r="1" spans="1:48" s="182" customFormat="1" ht="16.5" customHeight="1" x14ac:dyDescent="0.2">
      <c r="A1" s="124" t="s">
        <v>85</v>
      </c>
      <c r="B1" s="403"/>
      <c r="C1" s="186"/>
      <c r="D1" s="186"/>
      <c r="E1" s="186"/>
      <c r="F1" s="186"/>
      <c r="G1" s="186"/>
      <c r="H1" s="186"/>
      <c r="I1" s="186"/>
      <c r="J1" s="186"/>
      <c r="K1" s="186"/>
      <c r="L1" s="186"/>
      <c r="M1" s="186"/>
      <c r="N1" s="186"/>
      <c r="O1" s="401"/>
      <c r="P1" s="211"/>
      <c r="Q1" s="558" t="s">
        <v>142</v>
      </c>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row>
    <row r="2" spans="1:48" s="182" customFormat="1" ht="17.25" x14ac:dyDescent="0.25">
      <c r="A2" s="857" t="s">
        <v>454</v>
      </c>
      <c r="B2" s="403"/>
      <c r="C2" s="186"/>
      <c r="D2" s="186"/>
      <c r="E2" s="186"/>
      <c r="F2" s="186"/>
      <c r="G2" s="186"/>
      <c r="H2" s="186"/>
      <c r="I2" s="186"/>
      <c r="J2" s="186"/>
      <c r="K2" s="186"/>
      <c r="L2" s="186"/>
      <c r="M2" s="186"/>
      <c r="N2" s="186"/>
      <c r="O2" s="401"/>
      <c r="P2" s="211"/>
      <c r="Q2" s="558" t="s">
        <v>146</v>
      </c>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row>
    <row r="3" spans="1:48" s="182" customFormat="1" ht="15.75" x14ac:dyDescent="0.25">
      <c r="A3" s="809"/>
      <c r="B3" s="403"/>
      <c r="C3" s="186"/>
      <c r="D3" s="186"/>
      <c r="E3" s="186"/>
      <c r="F3" s="186"/>
      <c r="G3" s="186"/>
      <c r="H3" s="186"/>
      <c r="I3" s="186"/>
      <c r="J3" s="186"/>
      <c r="K3" s="186"/>
      <c r="L3" s="186"/>
      <c r="M3" s="186"/>
      <c r="N3" s="186"/>
      <c r="O3" s="401"/>
      <c r="P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row>
    <row r="4" spans="1:48" s="187" customFormat="1" ht="101.65" customHeight="1" x14ac:dyDescent="0.2">
      <c r="A4" s="188"/>
      <c r="B4" s="224"/>
      <c r="C4" s="224" t="s">
        <v>25</v>
      </c>
      <c r="D4" s="224" t="s">
        <v>26</v>
      </c>
      <c r="E4" s="224" t="s">
        <v>27</v>
      </c>
      <c r="F4" s="224" t="s">
        <v>275</v>
      </c>
      <c r="G4" s="224" t="s">
        <v>28</v>
      </c>
      <c r="H4" s="224" t="s">
        <v>29</v>
      </c>
      <c r="I4" s="224" t="s">
        <v>30</v>
      </c>
      <c r="J4" s="224" t="s">
        <v>31</v>
      </c>
      <c r="K4" s="224" t="s">
        <v>32</v>
      </c>
      <c r="L4" s="224" t="s">
        <v>33</v>
      </c>
      <c r="M4" s="224" t="s">
        <v>34</v>
      </c>
      <c r="N4" s="224" t="s">
        <v>35</v>
      </c>
      <c r="O4" s="224" t="s">
        <v>123</v>
      </c>
      <c r="P4" s="18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row>
    <row r="5" spans="1:48" s="182" customFormat="1" ht="21" customHeight="1" x14ac:dyDescent="0.2">
      <c r="A5" s="1192" t="s">
        <v>455</v>
      </c>
      <c r="B5" s="684" t="s">
        <v>353</v>
      </c>
      <c r="C5" s="666">
        <v>66</v>
      </c>
      <c r="D5" s="666">
        <v>56</v>
      </c>
      <c r="E5" s="666">
        <v>87</v>
      </c>
      <c r="F5" s="666">
        <v>60</v>
      </c>
      <c r="G5" s="666">
        <v>59</v>
      </c>
      <c r="H5" s="666">
        <v>36</v>
      </c>
      <c r="I5" s="666">
        <v>42</v>
      </c>
      <c r="J5" s="666">
        <v>66</v>
      </c>
      <c r="K5" s="666">
        <v>44</v>
      </c>
      <c r="L5" s="666">
        <v>38</v>
      </c>
      <c r="M5" s="666">
        <v>75</v>
      </c>
      <c r="N5" s="666">
        <v>0</v>
      </c>
      <c r="O5" s="653">
        <f t="shared" ref="O5:O13" si="0">SUM(C5:N5)</f>
        <v>629</v>
      </c>
      <c r="P5" s="653"/>
      <c r="Q5" s="650"/>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row>
    <row r="6" spans="1:48" s="182" customFormat="1" ht="21" customHeight="1" x14ac:dyDescent="0.2">
      <c r="A6" s="1196"/>
      <c r="B6" s="190" t="s">
        <v>354</v>
      </c>
      <c r="C6" s="660">
        <v>90</v>
      </c>
      <c r="D6" s="660">
        <v>90</v>
      </c>
      <c r="E6" s="660">
        <v>131</v>
      </c>
      <c r="F6" s="660">
        <v>108</v>
      </c>
      <c r="G6" s="660">
        <v>64</v>
      </c>
      <c r="H6" s="660">
        <v>39</v>
      </c>
      <c r="I6" s="660">
        <v>51</v>
      </c>
      <c r="J6" s="660">
        <v>70</v>
      </c>
      <c r="K6" s="660">
        <v>47</v>
      </c>
      <c r="L6" s="660">
        <v>60</v>
      </c>
      <c r="M6" s="660">
        <v>96</v>
      </c>
      <c r="N6" s="660">
        <v>0</v>
      </c>
      <c r="O6" s="247">
        <f t="shared" si="0"/>
        <v>846</v>
      </c>
      <c r="P6" s="247"/>
      <c r="Q6" s="260"/>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row>
    <row r="7" spans="1:48" s="182" customFormat="1" ht="21" customHeight="1" x14ac:dyDescent="0.2">
      <c r="A7" s="1196"/>
      <c r="B7" s="684" t="s">
        <v>355</v>
      </c>
      <c r="C7" s="666">
        <v>154</v>
      </c>
      <c r="D7" s="666">
        <v>73</v>
      </c>
      <c r="E7" s="666">
        <v>90</v>
      </c>
      <c r="F7" s="666">
        <v>162</v>
      </c>
      <c r="G7" s="666">
        <v>52</v>
      </c>
      <c r="H7" s="666">
        <v>35</v>
      </c>
      <c r="I7" s="666">
        <v>53</v>
      </c>
      <c r="J7" s="666">
        <v>57</v>
      </c>
      <c r="K7" s="666">
        <v>38</v>
      </c>
      <c r="L7" s="666">
        <v>55</v>
      </c>
      <c r="M7" s="666">
        <v>85</v>
      </c>
      <c r="N7" s="666">
        <v>0</v>
      </c>
      <c r="O7" s="653">
        <f t="shared" si="0"/>
        <v>854</v>
      </c>
      <c r="P7" s="653"/>
      <c r="Q7" s="650"/>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row>
    <row r="8" spans="1:48" ht="21" hidden="1" customHeight="1" x14ac:dyDescent="0.2">
      <c r="A8" s="1196"/>
      <c r="B8" s="684" t="s">
        <v>356</v>
      </c>
      <c r="C8" s="666"/>
      <c r="D8" s="666"/>
      <c r="E8" s="666"/>
      <c r="F8" s="666"/>
      <c r="G8" s="666"/>
      <c r="H8" s="666"/>
      <c r="I8" s="666"/>
      <c r="J8" s="666"/>
      <c r="K8" s="666"/>
      <c r="L8" s="666"/>
      <c r="M8" s="666"/>
      <c r="N8" s="666"/>
      <c r="O8" s="653">
        <f t="shared" si="0"/>
        <v>0</v>
      </c>
      <c r="P8" s="653"/>
      <c r="Q8" s="650"/>
    </row>
    <row r="9" spans="1:48" ht="21" customHeight="1" x14ac:dyDescent="0.2">
      <c r="A9" s="1196"/>
      <c r="B9" s="190" t="s">
        <v>362</v>
      </c>
      <c r="C9" s="660">
        <f>SUM(C5:C8)</f>
        <v>310</v>
      </c>
      <c r="D9" s="660">
        <f t="shared" ref="D9:N9" si="1">SUM(D5:D8)</f>
        <v>219</v>
      </c>
      <c r="E9" s="660">
        <f t="shared" si="1"/>
        <v>308</v>
      </c>
      <c r="F9" s="660">
        <f t="shared" si="1"/>
        <v>330</v>
      </c>
      <c r="G9" s="660">
        <f t="shared" si="1"/>
        <v>175</v>
      </c>
      <c r="H9" s="660">
        <f t="shared" si="1"/>
        <v>110</v>
      </c>
      <c r="I9" s="660">
        <f t="shared" si="1"/>
        <v>146</v>
      </c>
      <c r="J9" s="660">
        <f t="shared" si="1"/>
        <v>193</v>
      </c>
      <c r="K9" s="660">
        <f t="shared" si="1"/>
        <v>129</v>
      </c>
      <c r="L9" s="660">
        <f t="shared" si="1"/>
        <v>153</v>
      </c>
      <c r="M9" s="660">
        <f t="shared" si="1"/>
        <v>256</v>
      </c>
      <c r="N9" s="660">
        <f t="shared" si="1"/>
        <v>0</v>
      </c>
      <c r="O9" s="247">
        <f t="shared" si="0"/>
        <v>2329</v>
      </c>
      <c r="P9" s="247"/>
      <c r="Q9" s="260"/>
      <c r="AJ9" s="322"/>
      <c r="AK9" s="322"/>
      <c r="AL9" s="322"/>
      <c r="AM9" s="322"/>
      <c r="AN9" s="322"/>
      <c r="AO9" s="322"/>
      <c r="AP9" s="322"/>
      <c r="AQ9" s="322"/>
      <c r="AR9" s="322"/>
      <c r="AS9" s="322"/>
      <c r="AT9" s="322"/>
      <c r="AU9" s="322"/>
      <c r="AV9" s="322"/>
    </row>
    <row r="10" spans="1:48" ht="21" hidden="1" customHeight="1" x14ac:dyDescent="0.2">
      <c r="A10" s="1196"/>
      <c r="B10" s="695" t="s">
        <v>291</v>
      </c>
      <c r="C10" s="666">
        <v>113</v>
      </c>
      <c r="D10" s="666">
        <v>116</v>
      </c>
      <c r="E10" s="666">
        <v>102</v>
      </c>
      <c r="F10" s="666">
        <v>299</v>
      </c>
      <c r="G10" s="666">
        <v>103</v>
      </c>
      <c r="H10" s="666">
        <v>35</v>
      </c>
      <c r="I10" s="666">
        <v>62</v>
      </c>
      <c r="J10" s="666">
        <v>65</v>
      </c>
      <c r="K10" s="666">
        <v>86</v>
      </c>
      <c r="L10" s="666">
        <v>55</v>
      </c>
      <c r="M10" s="666">
        <v>82</v>
      </c>
      <c r="N10" s="666">
        <v>0</v>
      </c>
      <c r="O10" s="696">
        <f t="shared" si="0"/>
        <v>1118</v>
      </c>
      <c r="P10" s="696"/>
      <c r="Q10" s="650"/>
      <c r="AJ10" s="322"/>
      <c r="AK10" s="322"/>
      <c r="AL10" s="322"/>
      <c r="AM10" s="322"/>
      <c r="AN10" s="322"/>
      <c r="AO10" s="322"/>
      <c r="AP10" s="322"/>
      <c r="AQ10" s="322"/>
      <c r="AR10" s="322"/>
      <c r="AS10" s="322"/>
      <c r="AT10" s="322"/>
      <c r="AU10" s="322"/>
      <c r="AV10" s="322"/>
    </row>
    <row r="11" spans="1:48" s="650" customFormat="1" ht="21" hidden="1" customHeight="1" x14ac:dyDescent="0.2">
      <c r="A11" s="1196"/>
      <c r="B11" s="875" t="s">
        <v>292</v>
      </c>
      <c r="C11" s="660">
        <v>183</v>
      </c>
      <c r="D11" s="660">
        <v>165</v>
      </c>
      <c r="E11" s="660">
        <v>121</v>
      </c>
      <c r="F11" s="660">
        <v>326</v>
      </c>
      <c r="G11" s="660">
        <v>88</v>
      </c>
      <c r="H11" s="660">
        <v>47</v>
      </c>
      <c r="I11" s="660">
        <v>70</v>
      </c>
      <c r="J11" s="660">
        <v>92</v>
      </c>
      <c r="K11" s="660">
        <v>86</v>
      </c>
      <c r="L11" s="660">
        <v>47</v>
      </c>
      <c r="M11" s="660">
        <v>99</v>
      </c>
      <c r="N11" s="660">
        <v>0</v>
      </c>
      <c r="O11" s="697">
        <f t="shared" si="0"/>
        <v>1324</v>
      </c>
      <c r="P11" s="697"/>
      <c r="Q11" s="260"/>
      <c r="AJ11" s="322"/>
      <c r="AK11" s="322"/>
      <c r="AL11" s="322"/>
      <c r="AM11" s="322"/>
      <c r="AN11" s="322"/>
      <c r="AO11" s="322"/>
      <c r="AP11" s="322"/>
      <c r="AQ11" s="322"/>
      <c r="AR11" s="322"/>
      <c r="AS11" s="322"/>
      <c r="AT11" s="322"/>
      <c r="AU11" s="322"/>
      <c r="AV11" s="322"/>
    </row>
    <row r="12" spans="1:48" s="650" customFormat="1" ht="21" customHeight="1" x14ac:dyDescent="0.2">
      <c r="A12" s="1196"/>
      <c r="B12" s="695" t="s">
        <v>293</v>
      </c>
      <c r="C12" s="666">
        <v>98</v>
      </c>
      <c r="D12" s="666">
        <v>111</v>
      </c>
      <c r="E12" s="666">
        <v>93</v>
      </c>
      <c r="F12" s="666">
        <v>197</v>
      </c>
      <c r="G12" s="666">
        <v>74</v>
      </c>
      <c r="H12" s="666">
        <v>67</v>
      </c>
      <c r="I12" s="666">
        <v>65</v>
      </c>
      <c r="J12" s="666">
        <v>85</v>
      </c>
      <c r="K12" s="666">
        <v>52</v>
      </c>
      <c r="L12" s="666">
        <v>49</v>
      </c>
      <c r="M12" s="666">
        <v>88</v>
      </c>
      <c r="N12" s="666">
        <v>0</v>
      </c>
      <c r="O12" s="653">
        <f t="shared" si="0"/>
        <v>979</v>
      </c>
      <c r="P12" s="653"/>
      <c r="AJ12" s="322"/>
      <c r="AK12" s="322"/>
      <c r="AL12" s="322"/>
      <c r="AM12" s="322"/>
      <c r="AN12" s="322"/>
      <c r="AO12" s="322"/>
      <c r="AP12" s="322"/>
      <c r="AQ12" s="322"/>
      <c r="AR12" s="322"/>
      <c r="AS12" s="322"/>
      <c r="AT12" s="322"/>
      <c r="AU12" s="322"/>
      <c r="AV12" s="322"/>
    </row>
    <row r="13" spans="1:48" s="507" customFormat="1" ht="21" hidden="1" customHeight="1" x14ac:dyDescent="0.2">
      <c r="A13" s="1196"/>
      <c r="B13" s="875" t="s">
        <v>294</v>
      </c>
      <c r="C13" s="660">
        <v>103</v>
      </c>
      <c r="D13" s="660">
        <v>104</v>
      </c>
      <c r="E13" s="660">
        <v>102</v>
      </c>
      <c r="F13" s="660">
        <v>162</v>
      </c>
      <c r="G13" s="660">
        <v>83</v>
      </c>
      <c r="H13" s="660">
        <v>22</v>
      </c>
      <c r="I13" s="660">
        <v>46</v>
      </c>
      <c r="J13" s="660">
        <v>51</v>
      </c>
      <c r="K13" s="660">
        <v>48</v>
      </c>
      <c r="L13" s="660">
        <v>45</v>
      </c>
      <c r="M13" s="660">
        <v>75</v>
      </c>
      <c r="N13" s="660">
        <v>0</v>
      </c>
      <c r="O13" s="697">
        <f t="shared" si="0"/>
        <v>841</v>
      </c>
      <c r="P13" s="697"/>
      <c r="Q13" s="260"/>
      <c r="AJ13" s="322"/>
      <c r="AK13" s="322"/>
      <c r="AL13" s="322"/>
      <c r="AM13" s="322"/>
      <c r="AN13" s="322"/>
      <c r="AO13" s="322"/>
      <c r="AP13" s="322"/>
      <c r="AQ13" s="322"/>
      <c r="AR13" s="322"/>
      <c r="AS13" s="322"/>
      <c r="AT13" s="322"/>
      <c r="AU13" s="322"/>
      <c r="AV13" s="322"/>
    </row>
    <row r="14" spans="1:48" s="650" customFormat="1" ht="21" hidden="1" customHeight="1" x14ac:dyDescent="0.2">
      <c r="A14" s="1196"/>
      <c r="B14" s="695" t="s">
        <v>269</v>
      </c>
      <c r="C14" s="686">
        <f>SUM(C10:C13)</f>
        <v>497</v>
      </c>
      <c r="D14" s="686">
        <f t="shared" ref="D14:M14" si="2">SUM(D10:D13)</f>
        <v>496</v>
      </c>
      <c r="E14" s="686">
        <f t="shared" si="2"/>
        <v>418</v>
      </c>
      <c r="F14" s="686">
        <f t="shared" si="2"/>
        <v>984</v>
      </c>
      <c r="G14" s="686">
        <f t="shared" si="2"/>
        <v>348</v>
      </c>
      <c r="H14" s="686">
        <f t="shared" si="2"/>
        <v>171</v>
      </c>
      <c r="I14" s="686">
        <f t="shared" si="2"/>
        <v>243</v>
      </c>
      <c r="J14" s="686">
        <f t="shared" si="2"/>
        <v>293</v>
      </c>
      <c r="K14" s="686">
        <f t="shared" si="2"/>
        <v>272</v>
      </c>
      <c r="L14" s="686">
        <f t="shared" si="2"/>
        <v>196</v>
      </c>
      <c r="M14" s="686">
        <f t="shared" si="2"/>
        <v>344</v>
      </c>
      <c r="N14" s="686">
        <f>SUM(N10:N13)</f>
        <v>0</v>
      </c>
      <c r="O14" s="696">
        <f>SUM(O10:O13)</f>
        <v>4262</v>
      </c>
      <c r="P14" s="696"/>
      <c r="AJ14" s="322"/>
      <c r="AK14" s="322"/>
      <c r="AL14" s="322"/>
      <c r="AM14" s="322"/>
      <c r="AN14" s="322"/>
      <c r="AO14" s="322"/>
      <c r="AP14" s="322"/>
      <c r="AQ14" s="322"/>
      <c r="AR14" s="322"/>
      <c r="AS14" s="322"/>
      <c r="AT14" s="322"/>
      <c r="AU14" s="322"/>
      <c r="AV14" s="322"/>
    </row>
    <row r="15" spans="1:48" ht="21" customHeight="1" x14ac:dyDescent="0.2">
      <c r="A15" s="1196"/>
      <c r="B15" s="190" t="s">
        <v>582</v>
      </c>
      <c r="C15" s="687">
        <f>C7-C12</f>
        <v>56</v>
      </c>
      <c r="D15" s="687">
        <f t="shared" ref="D15:O15" si="3">D7-D12</f>
        <v>-38</v>
      </c>
      <c r="E15" s="687">
        <f t="shared" si="3"/>
        <v>-3</v>
      </c>
      <c r="F15" s="687">
        <f t="shared" si="3"/>
        <v>-35</v>
      </c>
      <c r="G15" s="687">
        <f t="shared" si="3"/>
        <v>-22</v>
      </c>
      <c r="H15" s="687">
        <f t="shared" si="3"/>
        <v>-32</v>
      </c>
      <c r="I15" s="687">
        <f t="shared" si="3"/>
        <v>-12</v>
      </c>
      <c r="J15" s="687">
        <f t="shared" si="3"/>
        <v>-28</v>
      </c>
      <c r="K15" s="687">
        <f t="shared" si="3"/>
        <v>-14</v>
      </c>
      <c r="L15" s="687">
        <f t="shared" si="3"/>
        <v>6</v>
      </c>
      <c r="M15" s="687">
        <f t="shared" si="3"/>
        <v>-3</v>
      </c>
      <c r="N15" s="687">
        <f t="shared" si="3"/>
        <v>0</v>
      </c>
      <c r="O15" s="697">
        <f t="shared" si="3"/>
        <v>-125</v>
      </c>
      <c r="P15" s="697"/>
      <c r="Q15" s="260"/>
      <c r="AJ15" s="322"/>
      <c r="AK15" s="322"/>
      <c r="AL15" s="322"/>
      <c r="AM15" s="322"/>
      <c r="AN15" s="322"/>
      <c r="AO15" s="322"/>
      <c r="AP15" s="322"/>
      <c r="AQ15" s="322"/>
      <c r="AR15" s="322"/>
      <c r="AS15" s="322"/>
      <c r="AT15" s="322"/>
      <c r="AU15" s="322"/>
      <c r="AV15" s="322"/>
    </row>
    <row r="16" spans="1:48" s="650" customFormat="1" ht="21" customHeight="1" x14ac:dyDescent="0.2">
      <c r="A16" s="1261"/>
      <c r="B16" s="684" t="s">
        <v>584</v>
      </c>
      <c r="C16" s="686">
        <f>C7-C6</f>
        <v>64</v>
      </c>
      <c r="D16" s="686">
        <f t="shared" ref="D16:O16" si="4">D7-D6</f>
        <v>-17</v>
      </c>
      <c r="E16" s="686">
        <f t="shared" si="4"/>
        <v>-41</v>
      </c>
      <c r="F16" s="686">
        <f t="shared" si="4"/>
        <v>54</v>
      </c>
      <c r="G16" s="686">
        <f t="shared" si="4"/>
        <v>-12</v>
      </c>
      <c r="H16" s="686">
        <f t="shared" si="4"/>
        <v>-4</v>
      </c>
      <c r="I16" s="686">
        <f t="shared" si="4"/>
        <v>2</v>
      </c>
      <c r="J16" s="686">
        <f t="shared" si="4"/>
        <v>-13</v>
      </c>
      <c r="K16" s="686">
        <f t="shared" si="4"/>
        <v>-9</v>
      </c>
      <c r="L16" s="686">
        <f t="shared" si="4"/>
        <v>-5</v>
      </c>
      <c r="M16" s="686">
        <f t="shared" si="4"/>
        <v>-11</v>
      </c>
      <c r="N16" s="686">
        <f t="shared" si="4"/>
        <v>0</v>
      </c>
      <c r="O16" s="696">
        <f t="shared" si="4"/>
        <v>8</v>
      </c>
      <c r="P16" s="696"/>
      <c r="Q16" s="260"/>
      <c r="AJ16" s="322"/>
      <c r="AK16" s="322"/>
      <c r="AL16" s="322"/>
      <c r="AM16" s="322"/>
      <c r="AN16" s="322"/>
      <c r="AO16" s="322"/>
      <c r="AP16" s="322"/>
      <c r="AQ16" s="322"/>
      <c r="AR16" s="322"/>
      <c r="AS16" s="322"/>
      <c r="AT16" s="322"/>
      <c r="AU16" s="322"/>
      <c r="AV16" s="322"/>
    </row>
    <row r="17" spans="1:48" ht="21" customHeight="1" x14ac:dyDescent="0.2">
      <c r="A17" s="424"/>
      <c r="B17" s="791"/>
      <c r="C17" s="792"/>
      <c r="D17" s="792"/>
      <c r="E17" s="792"/>
      <c r="F17" s="792"/>
      <c r="G17" s="792"/>
      <c r="H17" s="792"/>
      <c r="I17" s="792"/>
      <c r="J17" s="792"/>
      <c r="K17" s="792"/>
      <c r="L17" s="792"/>
      <c r="M17" s="792"/>
      <c r="N17" s="792"/>
      <c r="O17" s="793"/>
      <c r="P17" s="793"/>
      <c r="Q17" s="650"/>
      <c r="AJ17" s="322"/>
      <c r="AK17" s="322"/>
      <c r="AL17" s="322"/>
      <c r="AM17" s="322"/>
      <c r="AN17" s="322"/>
      <c r="AO17" s="322"/>
      <c r="AP17" s="322"/>
      <c r="AQ17" s="322"/>
      <c r="AR17" s="322"/>
      <c r="AS17" s="322"/>
      <c r="AT17" s="322"/>
      <c r="AU17" s="322"/>
      <c r="AV17" s="322"/>
    </row>
    <row r="18" spans="1:48" ht="21" customHeight="1" x14ac:dyDescent="0.2">
      <c r="A18" s="1260" t="s">
        <v>171</v>
      </c>
      <c r="B18" s="684" t="s">
        <v>353</v>
      </c>
      <c r="C18" s="666">
        <v>24</v>
      </c>
      <c r="D18" s="666">
        <v>35</v>
      </c>
      <c r="E18" s="666">
        <v>39</v>
      </c>
      <c r="F18" s="666">
        <v>16</v>
      </c>
      <c r="G18" s="666">
        <v>35</v>
      </c>
      <c r="H18" s="666">
        <v>15</v>
      </c>
      <c r="I18" s="666">
        <v>22</v>
      </c>
      <c r="J18" s="666">
        <v>39</v>
      </c>
      <c r="K18" s="666">
        <v>29</v>
      </c>
      <c r="L18" s="666">
        <v>23</v>
      </c>
      <c r="M18" s="666">
        <v>133</v>
      </c>
      <c r="N18" s="666">
        <v>0</v>
      </c>
      <c r="O18" s="653">
        <f t="shared" ref="O18:O26" si="5">SUM(C18:N18)</f>
        <v>410</v>
      </c>
      <c r="P18" s="653"/>
      <c r="Q18" s="650"/>
      <c r="R18" s="650"/>
      <c r="AJ18" s="322"/>
      <c r="AK18" s="322"/>
      <c r="AL18" s="322"/>
      <c r="AM18" s="322"/>
      <c r="AN18" s="322"/>
      <c r="AO18" s="322"/>
      <c r="AP18" s="322"/>
      <c r="AQ18" s="322"/>
      <c r="AR18" s="322"/>
      <c r="AS18" s="322"/>
      <c r="AT18" s="322"/>
      <c r="AU18" s="322"/>
      <c r="AV18" s="322"/>
    </row>
    <row r="19" spans="1:48" ht="21" customHeight="1" x14ac:dyDescent="0.2">
      <c r="A19" s="1196"/>
      <c r="B19" s="685" t="s">
        <v>354</v>
      </c>
      <c r="C19" s="671">
        <v>15</v>
      </c>
      <c r="D19" s="671">
        <v>61</v>
      </c>
      <c r="E19" s="671">
        <v>74</v>
      </c>
      <c r="F19" s="671">
        <v>173</v>
      </c>
      <c r="G19" s="671">
        <v>65</v>
      </c>
      <c r="H19" s="671">
        <v>40</v>
      </c>
      <c r="I19" s="671">
        <v>37</v>
      </c>
      <c r="J19" s="671">
        <v>87</v>
      </c>
      <c r="K19" s="671">
        <v>75</v>
      </c>
      <c r="L19" s="671">
        <v>58</v>
      </c>
      <c r="M19" s="671">
        <v>62</v>
      </c>
      <c r="N19" s="671">
        <v>0</v>
      </c>
      <c r="O19" s="656">
        <f t="shared" si="5"/>
        <v>747</v>
      </c>
      <c r="P19" s="656"/>
      <c r="Q19" s="650"/>
      <c r="R19" s="650"/>
      <c r="AJ19" s="322"/>
      <c r="AK19" s="322"/>
      <c r="AL19" s="322"/>
      <c r="AM19" s="322"/>
      <c r="AN19" s="322"/>
      <c r="AO19" s="322"/>
      <c r="AP19" s="322"/>
      <c r="AQ19" s="322"/>
      <c r="AR19" s="322"/>
      <c r="AS19" s="322"/>
      <c r="AT19" s="322"/>
      <c r="AU19" s="322"/>
      <c r="AV19" s="322"/>
    </row>
    <row r="20" spans="1:48" ht="21" customHeight="1" x14ac:dyDescent="0.2">
      <c r="A20" s="1196"/>
      <c r="B20" s="684" t="s">
        <v>355</v>
      </c>
      <c r="C20" s="666">
        <v>11</v>
      </c>
      <c r="D20" s="666">
        <v>14</v>
      </c>
      <c r="E20" s="666">
        <v>101</v>
      </c>
      <c r="F20" s="666">
        <v>156</v>
      </c>
      <c r="G20" s="666">
        <v>60</v>
      </c>
      <c r="H20" s="666">
        <v>55</v>
      </c>
      <c r="I20" s="666">
        <v>56</v>
      </c>
      <c r="J20" s="666">
        <v>62</v>
      </c>
      <c r="K20" s="666">
        <v>69</v>
      </c>
      <c r="L20" s="666">
        <v>37</v>
      </c>
      <c r="M20" s="666">
        <v>123</v>
      </c>
      <c r="N20" s="666">
        <v>0</v>
      </c>
      <c r="O20" s="653">
        <f t="shared" si="5"/>
        <v>744</v>
      </c>
      <c r="P20" s="653"/>
      <c r="Q20" s="650"/>
      <c r="R20" s="650"/>
      <c r="AJ20" s="322"/>
      <c r="AK20" s="322"/>
      <c r="AL20" s="322"/>
      <c r="AM20" s="322"/>
      <c r="AN20" s="322"/>
      <c r="AO20" s="322"/>
      <c r="AP20" s="322"/>
      <c r="AQ20" s="322"/>
      <c r="AR20" s="322"/>
      <c r="AS20" s="322"/>
      <c r="AT20" s="322"/>
      <c r="AU20" s="322"/>
      <c r="AV20" s="322"/>
    </row>
    <row r="21" spans="1:48" ht="21" hidden="1" customHeight="1" x14ac:dyDescent="0.2">
      <c r="A21" s="1196"/>
      <c r="B21" s="685" t="s">
        <v>356</v>
      </c>
      <c r="C21" s="671"/>
      <c r="D21" s="671"/>
      <c r="E21" s="671"/>
      <c r="F21" s="671"/>
      <c r="G21" s="671"/>
      <c r="H21" s="671"/>
      <c r="I21" s="671"/>
      <c r="J21" s="671"/>
      <c r="K21" s="671"/>
      <c r="L21" s="671"/>
      <c r="M21" s="671"/>
      <c r="N21" s="671"/>
      <c r="O21" s="656">
        <f t="shared" si="5"/>
        <v>0</v>
      </c>
      <c r="P21" s="656"/>
      <c r="Q21" s="650"/>
      <c r="R21" s="650"/>
      <c r="AJ21" s="322"/>
      <c r="AK21" s="322"/>
      <c r="AL21" s="322"/>
      <c r="AM21" s="322"/>
      <c r="AN21" s="322"/>
      <c r="AO21" s="322"/>
      <c r="AP21" s="322"/>
      <c r="AQ21" s="322"/>
      <c r="AR21" s="322"/>
      <c r="AS21" s="322"/>
      <c r="AT21" s="322"/>
      <c r="AU21" s="322"/>
      <c r="AV21" s="322"/>
    </row>
    <row r="22" spans="1:48" ht="21" customHeight="1" x14ac:dyDescent="0.2">
      <c r="A22" s="1196"/>
      <c r="B22" s="190" t="s">
        <v>362</v>
      </c>
      <c r="C22" s="660">
        <f>SUM(C18:C21)</f>
        <v>50</v>
      </c>
      <c r="D22" s="660">
        <f t="shared" ref="D22:N22" si="6">SUM(D18:D21)</f>
        <v>110</v>
      </c>
      <c r="E22" s="660">
        <f t="shared" si="6"/>
        <v>214</v>
      </c>
      <c r="F22" s="660">
        <f t="shared" si="6"/>
        <v>345</v>
      </c>
      <c r="G22" s="660">
        <f t="shared" si="6"/>
        <v>160</v>
      </c>
      <c r="H22" s="660">
        <f t="shared" si="6"/>
        <v>110</v>
      </c>
      <c r="I22" s="660">
        <f t="shared" si="6"/>
        <v>115</v>
      </c>
      <c r="J22" s="660">
        <f t="shared" si="6"/>
        <v>188</v>
      </c>
      <c r="K22" s="660">
        <f t="shared" si="6"/>
        <v>173</v>
      </c>
      <c r="L22" s="660">
        <f t="shared" si="6"/>
        <v>118</v>
      </c>
      <c r="M22" s="660">
        <f t="shared" si="6"/>
        <v>318</v>
      </c>
      <c r="N22" s="660">
        <f t="shared" si="6"/>
        <v>0</v>
      </c>
      <c r="O22" s="247">
        <f t="shared" si="5"/>
        <v>1901</v>
      </c>
      <c r="P22" s="247"/>
      <c r="Q22" s="260"/>
      <c r="R22" s="650"/>
      <c r="AJ22" s="322"/>
      <c r="AK22" s="322"/>
      <c r="AL22" s="322"/>
      <c r="AM22" s="322"/>
      <c r="AN22" s="322"/>
      <c r="AO22" s="322"/>
      <c r="AP22" s="322"/>
      <c r="AQ22" s="322"/>
      <c r="AR22" s="322"/>
      <c r="AS22" s="322"/>
      <c r="AT22" s="322"/>
      <c r="AU22" s="322"/>
      <c r="AV22" s="322"/>
    </row>
    <row r="23" spans="1:48" ht="21" hidden="1" customHeight="1" x14ac:dyDescent="0.2">
      <c r="A23" s="1196"/>
      <c r="B23" s="695" t="s">
        <v>291</v>
      </c>
      <c r="C23" s="666">
        <v>148</v>
      </c>
      <c r="D23" s="666">
        <v>113</v>
      </c>
      <c r="E23" s="666">
        <v>95</v>
      </c>
      <c r="F23" s="666">
        <v>175</v>
      </c>
      <c r="G23" s="666">
        <v>104</v>
      </c>
      <c r="H23" s="666">
        <v>25</v>
      </c>
      <c r="I23" s="666">
        <v>84</v>
      </c>
      <c r="J23" s="666">
        <v>68</v>
      </c>
      <c r="K23" s="666">
        <v>76</v>
      </c>
      <c r="L23" s="666">
        <v>33</v>
      </c>
      <c r="M23" s="666">
        <v>164</v>
      </c>
      <c r="N23" s="666">
        <v>0</v>
      </c>
      <c r="O23" s="696">
        <f t="shared" si="5"/>
        <v>1085</v>
      </c>
      <c r="P23" s="696"/>
      <c r="Q23" s="650"/>
      <c r="R23" s="650"/>
      <c r="AJ23" s="322"/>
      <c r="AK23" s="322"/>
      <c r="AL23" s="322"/>
      <c r="AM23" s="322"/>
      <c r="AN23" s="322"/>
      <c r="AO23" s="322"/>
      <c r="AP23" s="322"/>
      <c r="AQ23" s="322"/>
      <c r="AR23" s="322"/>
      <c r="AS23" s="322"/>
      <c r="AT23" s="322"/>
      <c r="AU23" s="322"/>
      <c r="AV23" s="322"/>
    </row>
    <row r="24" spans="1:48" s="650" customFormat="1" ht="21" hidden="1" customHeight="1" x14ac:dyDescent="0.2">
      <c r="A24" s="1196"/>
      <c r="B24" s="875" t="s">
        <v>292</v>
      </c>
      <c r="C24" s="660">
        <v>165</v>
      </c>
      <c r="D24" s="660">
        <v>85</v>
      </c>
      <c r="E24" s="660">
        <v>120</v>
      </c>
      <c r="F24" s="660">
        <v>233</v>
      </c>
      <c r="G24" s="660">
        <v>62</v>
      </c>
      <c r="H24" s="660">
        <v>54</v>
      </c>
      <c r="I24" s="660">
        <v>69</v>
      </c>
      <c r="J24" s="660">
        <v>72</v>
      </c>
      <c r="K24" s="660">
        <v>82</v>
      </c>
      <c r="L24" s="660">
        <v>56</v>
      </c>
      <c r="M24" s="660">
        <v>116</v>
      </c>
      <c r="N24" s="660">
        <v>0</v>
      </c>
      <c r="O24" s="697">
        <f t="shared" si="5"/>
        <v>1114</v>
      </c>
      <c r="P24" s="697"/>
      <c r="Q24" s="260"/>
      <c r="AJ24" s="322"/>
      <c r="AK24" s="322"/>
      <c r="AL24" s="322"/>
      <c r="AM24" s="322"/>
      <c r="AN24" s="322"/>
      <c r="AO24" s="322"/>
      <c r="AP24" s="322"/>
      <c r="AQ24" s="322"/>
      <c r="AR24" s="322"/>
      <c r="AS24" s="322"/>
      <c r="AT24" s="322"/>
      <c r="AU24" s="322"/>
      <c r="AV24" s="322"/>
    </row>
    <row r="25" spans="1:48" s="650" customFormat="1" ht="21" customHeight="1" x14ac:dyDescent="0.2">
      <c r="A25" s="1196"/>
      <c r="B25" s="695" t="s">
        <v>293</v>
      </c>
      <c r="C25" s="666">
        <v>145</v>
      </c>
      <c r="D25" s="666">
        <v>122</v>
      </c>
      <c r="E25" s="666">
        <v>83</v>
      </c>
      <c r="F25" s="666">
        <v>259</v>
      </c>
      <c r="G25" s="666">
        <v>74</v>
      </c>
      <c r="H25" s="666">
        <v>45</v>
      </c>
      <c r="I25" s="666">
        <v>52</v>
      </c>
      <c r="J25" s="666">
        <v>93</v>
      </c>
      <c r="K25" s="666">
        <v>52</v>
      </c>
      <c r="L25" s="666">
        <v>54</v>
      </c>
      <c r="M25" s="666">
        <v>191</v>
      </c>
      <c r="N25" s="666">
        <v>0</v>
      </c>
      <c r="O25" s="653">
        <f t="shared" si="5"/>
        <v>1170</v>
      </c>
      <c r="P25" s="653"/>
      <c r="AJ25" s="322"/>
      <c r="AK25" s="322"/>
      <c r="AL25" s="322"/>
      <c r="AM25" s="322"/>
      <c r="AN25" s="322"/>
      <c r="AO25" s="322"/>
      <c r="AP25" s="322"/>
      <c r="AQ25" s="322"/>
      <c r="AR25" s="322"/>
      <c r="AS25" s="322"/>
      <c r="AT25" s="322"/>
      <c r="AU25" s="322"/>
      <c r="AV25" s="322"/>
    </row>
    <row r="26" spans="1:48" s="507" customFormat="1" ht="21" hidden="1" customHeight="1" x14ac:dyDescent="0.2">
      <c r="A26" s="1196"/>
      <c r="B26" s="875" t="s">
        <v>294</v>
      </c>
      <c r="C26" s="660">
        <v>98</v>
      </c>
      <c r="D26" s="660">
        <v>102</v>
      </c>
      <c r="E26" s="660">
        <v>80</v>
      </c>
      <c r="F26" s="660">
        <v>143</v>
      </c>
      <c r="G26" s="660">
        <v>77</v>
      </c>
      <c r="H26" s="660">
        <v>52</v>
      </c>
      <c r="I26" s="660">
        <v>34</v>
      </c>
      <c r="J26" s="660">
        <v>62</v>
      </c>
      <c r="K26" s="660">
        <v>48</v>
      </c>
      <c r="L26" s="660">
        <v>27</v>
      </c>
      <c r="M26" s="660">
        <v>144</v>
      </c>
      <c r="N26" s="660">
        <v>0</v>
      </c>
      <c r="O26" s="697">
        <f t="shared" si="5"/>
        <v>867</v>
      </c>
      <c r="P26" s="697"/>
      <c r="Q26" s="260"/>
      <c r="R26" s="650"/>
      <c r="AJ26" s="322"/>
      <c r="AK26" s="322"/>
      <c r="AL26" s="322"/>
      <c r="AM26" s="322"/>
      <c r="AN26" s="322"/>
      <c r="AO26" s="322"/>
      <c r="AP26" s="322"/>
      <c r="AQ26" s="322"/>
      <c r="AR26" s="322"/>
      <c r="AS26" s="322"/>
      <c r="AT26" s="322"/>
      <c r="AU26" s="322"/>
      <c r="AV26" s="322"/>
    </row>
    <row r="27" spans="1:48" s="650" customFormat="1" ht="21" hidden="1" customHeight="1" x14ac:dyDescent="0.2">
      <c r="A27" s="1196"/>
      <c r="B27" s="695" t="s">
        <v>269</v>
      </c>
      <c r="C27" s="686">
        <f>SUM(C23:C26)</f>
        <v>556</v>
      </c>
      <c r="D27" s="686">
        <f t="shared" ref="D27:M27" si="7">SUM(D23:D26)</f>
        <v>422</v>
      </c>
      <c r="E27" s="686">
        <f t="shared" si="7"/>
        <v>378</v>
      </c>
      <c r="F27" s="686">
        <f t="shared" si="7"/>
        <v>810</v>
      </c>
      <c r="G27" s="686">
        <f t="shared" si="7"/>
        <v>317</v>
      </c>
      <c r="H27" s="686">
        <f t="shared" si="7"/>
        <v>176</v>
      </c>
      <c r="I27" s="686">
        <f t="shared" si="7"/>
        <v>239</v>
      </c>
      <c r="J27" s="686">
        <f t="shared" si="7"/>
        <v>295</v>
      </c>
      <c r="K27" s="686">
        <f t="shared" si="7"/>
        <v>258</v>
      </c>
      <c r="L27" s="686">
        <f t="shared" si="7"/>
        <v>170</v>
      </c>
      <c r="M27" s="686">
        <f t="shared" si="7"/>
        <v>615</v>
      </c>
      <c r="N27" s="686">
        <f>SUM(N23:N26)</f>
        <v>0</v>
      </c>
      <c r="O27" s="696">
        <f>SUM(O23:O26)</f>
        <v>4236</v>
      </c>
      <c r="P27" s="696"/>
      <c r="AJ27" s="322"/>
      <c r="AK27" s="322"/>
      <c r="AL27" s="322"/>
      <c r="AM27" s="322"/>
      <c r="AN27" s="322"/>
      <c r="AO27" s="322"/>
      <c r="AP27" s="322"/>
      <c r="AQ27" s="322"/>
      <c r="AR27" s="322"/>
      <c r="AS27" s="322"/>
      <c r="AT27" s="322"/>
      <c r="AU27" s="322"/>
      <c r="AV27" s="322"/>
    </row>
    <row r="28" spans="1:48" ht="21" customHeight="1" x14ac:dyDescent="0.2">
      <c r="A28" s="1196"/>
      <c r="B28" s="190" t="s">
        <v>582</v>
      </c>
      <c r="C28" s="687">
        <f>C20-C25</f>
        <v>-134</v>
      </c>
      <c r="D28" s="687">
        <f t="shared" ref="D28:O28" si="8">D20-D25</f>
        <v>-108</v>
      </c>
      <c r="E28" s="687">
        <f t="shared" si="8"/>
        <v>18</v>
      </c>
      <c r="F28" s="687">
        <f t="shared" si="8"/>
        <v>-103</v>
      </c>
      <c r="G28" s="687">
        <f t="shared" si="8"/>
        <v>-14</v>
      </c>
      <c r="H28" s="687">
        <f t="shared" si="8"/>
        <v>10</v>
      </c>
      <c r="I28" s="687">
        <f t="shared" si="8"/>
        <v>4</v>
      </c>
      <c r="J28" s="687">
        <f t="shared" si="8"/>
        <v>-31</v>
      </c>
      <c r="K28" s="687">
        <f t="shared" si="8"/>
        <v>17</v>
      </c>
      <c r="L28" s="687">
        <f t="shared" si="8"/>
        <v>-17</v>
      </c>
      <c r="M28" s="687">
        <f t="shared" si="8"/>
        <v>-68</v>
      </c>
      <c r="N28" s="687">
        <f t="shared" si="8"/>
        <v>0</v>
      </c>
      <c r="O28" s="697">
        <f t="shared" si="8"/>
        <v>-426</v>
      </c>
      <c r="P28" s="697"/>
      <c r="Q28" s="260"/>
      <c r="R28" s="650"/>
    </row>
    <row r="29" spans="1:48" s="650" customFormat="1" ht="21" customHeight="1" x14ac:dyDescent="0.2">
      <c r="A29" s="1261"/>
      <c r="B29" s="684" t="s">
        <v>584</v>
      </c>
      <c r="C29" s="686">
        <f>C20-C19</f>
        <v>-4</v>
      </c>
      <c r="D29" s="686">
        <f t="shared" ref="D29:O29" si="9">D20-D19</f>
        <v>-47</v>
      </c>
      <c r="E29" s="686">
        <f t="shared" si="9"/>
        <v>27</v>
      </c>
      <c r="F29" s="686">
        <f t="shared" si="9"/>
        <v>-17</v>
      </c>
      <c r="G29" s="686">
        <f t="shared" si="9"/>
        <v>-5</v>
      </c>
      <c r="H29" s="686">
        <f t="shared" si="9"/>
        <v>15</v>
      </c>
      <c r="I29" s="686">
        <f t="shared" si="9"/>
        <v>19</v>
      </c>
      <c r="J29" s="686">
        <f t="shared" si="9"/>
        <v>-25</v>
      </c>
      <c r="K29" s="686">
        <f t="shared" si="9"/>
        <v>-6</v>
      </c>
      <c r="L29" s="686">
        <f t="shared" si="9"/>
        <v>-21</v>
      </c>
      <c r="M29" s="686">
        <f t="shared" si="9"/>
        <v>61</v>
      </c>
      <c r="N29" s="686">
        <f t="shared" si="9"/>
        <v>0</v>
      </c>
      <c r="O29" s="696">
        <f t="shared" si="9"/>
        <v>-3</v>
      </c>
      <c r="P29" s="696"/>
      <c r="Q29" s="260"/>
    </row>
    <row r="30" spans="1:48" ht="21" customHeight="1" x14ac:dyDescent="0.2">
      <c r="A30" s="420" t="s">
        <v>135</v>
      </c>
      <c r="B30" s="421"/>
      <c r="C30" s="422"/>
      <c r="D30" s="422"/>
      <c r="E30" s="422"/>
      <c r="F30" s="422"/>
      <c r="G30" s="422"/>
      <c r="H30" s="422"/>
      <c r="I30" s="422"/>
      <c r="J30" s="422"/>
      <c r="K30" s="422"/>
      <c r="L30" s="422"/>
      <c r="M30" s="422"/>
      <c r="N30" s="422"/>
      <c r="O30" s="423"/>
      <c r="P30" s="423"/>
      <c r="Q30" s="650"/>
    </row>
    <row r="31" spans="1:48" ht="21" customHeight="1" x14ac:dyDescent="0.2">
      <c r="A31" s="1260" t="s">
        <v>133</v>
      </c>
      <c r="B31" s="684" t="s">
        <v>353</v>
      </c>
      <c r="C31" s="666">
        <v>5</v>
      </c>
      <c r="D31" s="666">
        <v>9</v>
      </c>
      <c r="E31" s="666">
        <v>1</v>
      </c>
      <c r="F31" s="666">
        <v>2</v>
      </c>
      <c r="G31" s="666">
        <v>14</v>
      </c>
      <c r="H31" s="666">
        <v>3</v>
      </c>
      <c r="I31" s="666">
        <v>13</v>
      </c>
      <c r="J31" s="666">
        <v>8</v>
      </c>
      <c r="K31" s="666">
        <v>2</v>
      </c>
      <c r="L31" s="666">
        <v>2</v>
      </c>
      <c r="M31" s="666">
        <v>23</v>
      </c>
      <c r="N31" s="666">
        <v>0</v>
      </c>
      <c r="O31" s="653">
        <f t="shared" ref="O31:O39" si="10">SUM(C31:N31)</f>
        <v>82</v>
      </c>
      <c r="P31" s="653"/>
      <c r="Q31" s="650"/>
      <c r="R31" s="323"/>
      <c r="S31" s="323"/>
      <c r="T31" s="327"/>
      <c r="U31" s="328"/>
      <c r="V31" s="328"/>
      <c r="W31" s="328"/>
      <c r="X31" s="328"/>
      <c r="Y31" s="328"/>
      <c r="Z31" s="328"/>
      <c r="AA31" s="328"/>
      <c r="AB31" s="328"/>
      <c r="AC31" s="328"/>
      <c r="AD31" s="328"/>
      <c r="AE31" s="328"/>
      <c r="AF31" s="328"/>
      <c r="AG31" s="328"/>
      <c r="AH31" s="324"/>
      <c r="AI31" s="324"/>
      <c r="AJ31" s="324"/>
      <c r="AK31" s="324"/>
      <c r="AL31" s="324"/>
      <c r="AM31" s="324"/>
      <c r="AN31" s="324"/>
      <c r="AO31" s="324"/>
      <c r="AP31" s="324"/>
      <c r="AQ31" s="324"/>
      <c r="AR31" s="324"/>
      <c r="AS31" s="324"/>
      <c r="AT31" s="324"/>
    </row>
    <row r="32" spans="1:48" ht="21" customHeight="1" x14ac:dyDescent="0.2">
      <c r="A32" s="1196"/>
      <c r="B32" s="685" t="s">
        <v>354</v>
      </c>
      <c r="C32" s="671">
        <v>3</v>
      </c>
      <c r="D32" s="671">
        <v>19</v>
      </c>
      <c r="E32" s="671">
        <v>10</v>
      </c>
      <c r="F32" s="671">
        <v>69</v>
      </c>
      <c r="G32" s="671">
        <v>17</v>
      </c>
      <c r="H32" s="671">
        <v>10</v>
      </c>
      <c r="I32" s="671">
        <v>6</v>
      </c>
      <c r="J32" s="671">
        <v>26</v>
      </c>
      <c r="K32" s="671">
        <v>13</v>
      </c>
      <c r="L32" s="671">
        <v>14</v>
      </c>
      <c r="M32" s="671">
        <v>8</v>
      </c>
      <c r="N32" s="671">
        <v>0</v>
      </c>
      <c r="O32" s="656">
        <f t="shared" si="10"/>
        <v>195</v>
      </c>
      <c r="P32" s="656"/>
      <c r="Q32" s="650"/>
      <c r="R32" s="323"/>
      <c r="S32" s="323"/>
      <c r="T32" s="327"/>
      <c r="U32" s="328"/>
      <c r="V32" s="328"/>
      <c r="W32" s="328"/>
      <c r="X32" s="328"/>
      <c r="Y32" s="328"/>
      <c r="Z32" s="328"/>
      <c r="AA32" s="328"/>
      <c r="AB32" s="328"/>
      <c r="AC32" s="328"/>
      <c r="AD32" s="328"/>
      <c r="AE32" s="328"/>
      <c r="AF32" s="328"/>
      <c r="AG32" s="328"/>
      <c r="AH32" s="324"/>
      <c r="AI32" s="324"/>
      <c r="AJ32" s="324"/>
      <c r="AK32" s="324"/>
      <c r="AL32" s="324"/>
      <c r="AM32" s="324"/>
      <c r="AN32" s="324"/>
      <c r="AO32" s="324"/>
      <c r="AP32" s="324"/>
      <c r="AQ32" s="324"/>
      <c r="AR32" s="324"/>
      <c r="AS32" s="324"/>
      <c r="AT32" s="324"/>
    </row>
    <row r="33" spans="1:46" ht="21" customHeight="1" x14ac:dyDescent="0.2">
      <c r="A33" s="1196"/>
      <c r="B33" s="684" t="s">
        <v>355</v>
      </c>
      <c r="C33" s="666">
        <v>2</v>
      </c>
      <c r="D33" s="666">
        <v>5</v>
      </c>
      <c r="E33" s="666">
        <v>9</v>
      </c>
      <c r="F33" s="666">
        <v>63</v>
      </c>
      <c r="G33" s="666">
        <v>9</v>
      </c>
      <c r="H33" s="666">
        <v>14</v>
      </c>
      <c r="I33" s="666">
        <v>15</v>
      </c>
      <c r="J33" s="666">
        <v>11</v>
      </c>
      <c r="K33" s="666">
        <v>16</v>
      </c>
      <c r="L33" s="666">
        <v>12</v>
      </c>
      <c r="M33" s="666">
        <v>29</v>
      </c>
      <c r="N33" s="666">
        <v>0</v>
      </c>
      <c r="O33" s="653">
        <f t="shared" si="10"/>
        <v>185</v>
      </c>
      <c r="P33" s="653"/>
      <c r="Q33" s="650"/>
      <c r="R33" s="323"/>
      <c r="S33" s="323"/>
      <c r="T33" s="327"/>
      <c r="U33" s="328"/>
      <c r="V33" s="328"/>
      <c r="W33" s="328"/>
      <c r="X33" s="328"/>
      <c r="Y33" s="328"/>
      <c r="Z33" s="328"/>
      <c r="AA33" s="328"/>
      <c r="AB33" s="328"/>
      <c r="AC33" s="328"/>
      <c r="AD33" s="328"/>
      <c r="AE33" s="328"/>
      <c r="AF33" s="328"/>
      <c r="AG33" s="328"/>
      <c r="AH33" s="324"/>
      <c r="AI33" s="324"/>
      <c r="AJ33" s="324"/>
      <c r="AK33" s="324"/>
      <c r="AL33" s="324"/>
      <c r="AM33" s="324"/>
      <c r="AN33" s="324"/>
      <c r="AO33" s="324"/>
      <c r="AP33" s="324"/>
      <c r="AQ33" s="324"/>
      <c r="AR33" s="324"/>
      <c r="AS33" s="324"/>
      <c r="AT33" s="324"/>
    </row>
    <row r="34" spans="1:46" ht="21" hidden="1" customHeight="1" x14ac:dyDescent="0.2">
      <c r="A34" s="1196"/>
      <c r="B34" s="685" t="s">
        <v>356</v>
      </c>
      <c r="C34" s="671"/>
      <c r="D34" s="671"/>
      <c r="E34" s="671"/>
      <c r="F34" s="671"/>
      <c r="G34" s="671"/>
      <c r="H34" s="671"/>
      <c r="I34" s="671"/>
      <c r="J34" s="671"/>
      <c r="K34" s="671"/>
      <c r="L34" s="671"/>
      <c r="M34" s="671"/>
      <c r="N34" s="671"/>
      <c r="O34" s="656">
        <f t="shared" si="10"/>
        <v>0</v>
      </c>
      <c r="P34" s="656"/>
      <c r="Q34" s="650"/>
      <c r="R34" s="323"/>
      <c r="S34" s="323"/>
      <c r="T34" s="327"/>
      <c r="U34" s="328"/>
      <c r="V34" s="328"/>
      <c r="W34" s="328"/>
      <c r="X34" s="328"/>
      <c r="Y34" s="328"/>
      <c r="Z34" s="328"/>
      <c r="AA34" s="328"/>
      <c r="AB34" s="328"/>
      <c r="AC34" s="328"/>
      <c r="AD34" s="328"/>
      <c r="AE34" s="328"/>
      <c r="AF34" s="328"/>
      <c r="AG34" s="328"/>
      <c r="AH34" s="324"/>
      <c r="AI34" s="324"/>
      <c r="AJ34" s="324"/>
      <c r="AK34" s="324"/>
      <c r="AL34" s="324"/>
      <c r="AM34" s="324"/>
      <c r="AN34" s="324"/>
      <c r="AO34" s="324"/>
      <c r="AP34" s="324"/>
      <c r="AQ34" s="324"/>
      <c r="AR34" s="324"/>
      <c r="AS34" s="324"/>
      <c r="AT34" s="324"/>
    </row>
    <row r="35" spans="1:46" ht="21" customHeight="1" x14ac:dyDescent="0.2">
      <c r="A35" s="1196"/>
      <c r="B35" s="190" t="s">
        <v>362</v>
      </c>
      <c r="C35" s="660">
        <f>SUM(C31:C34)</f>
        <v>10</v>
      </c>
      <c r="D35" s="660">
        <f t="shared" ref="D35:N35" si="11">SUM(D31:D34)</f>
        <v>33</v>
      </c>
      <c r="E35" s="660">
        <f t="shared" si="11"/>
        <v>20</v>
      </c>
      <c r="F35" s="660">
        <f t="shared" si="11"/>
        <v>134</v>
      </c>
      <c r="G35" s="660">
        <f t="shared" si="11"/>
        <v>40</v>
      </c>
      <c r="H35" s="660">
        <f t="shared" si="11"/>
        <v>27</v>
      </c>
      <c r="I35" s="660">
        <f t="shared" si="11"/>
        <v>34</v>
      </c>
      <c r="J35" s="660">
        <f t="shared" si="11"/>
        <v>45</v>
      </c>
      <c r="K35" s="660">
        <f t="shared" si="11"/>
        <v>31</v>
      </c>
      <c r="L35" s="660">
        <f t="shared" si="11"/>
        <v>28</v>
      </c>
      <c r="M35" s="660">
        <f t="shared" si="11"/>
        <v>60</v>
      </c>
      <c r="N35" s="660">
        <f t="shared" si="11"/>
        <v>0</v>
      </c>
      <c r="O35" s="247">
        <f t="shared" si="10"/>
        <v>462</v>
      </c>
      <c r="P35" s="247"/>
      <c r="Q35" s="650"/>
      <c r="R35" s="323"/>
      <c r="S35" s="323"/>
      <c r="T35" s="327"/>
      <c r="U35" s="328"/>
      <c r="V35" s="328"/>
      <c r="W35" s="328"/>
      <c r="X35" s="328"/>
      <c r="Y35" s="328"/>
      <c r="Z35" s="328"/>
      <c r="AA35" s="328"/>
      <c r="AB35" s="328"/>
      <c r="AC35" s="328"/>
      <c r="AD35" s="328"/>
      <c r="AE35" s="328"/>
      <c r="AF35" s="328"/>
      <c r="AG35" s="328"/>
      <c r="AH35" s="324"/>
      <c r="AI35" s="324"/>
      <c r="AJ35" s="324"/>
      <c r="AK35" s="324"/>
      <c r="AL35" s="324"/>
      <c r="AM35" s="324"/>
      <c r="AN35" s="324"/>
      <c r="AO35" s="324"/>
      <c r="AP35" s="324"/>
      <c r="AQ35" s="324"/>
      <c r="AR35" s="324"/>
      <c r="AS35" s="324"/>
      <c r="AT35" s="324"/>
    </row>
    <row r="36" spans="1:46" ht="21" hidden="1" customHeight="1" x14ac:dyDescent="0.2">
      <c r="A36" s="1196"/>
      <c r="B36" s="664" t="s">
        <v>291</v>
      </c>
      <c r="C36" s="688">
        <v>71</v>
      </c>
      <c r="D36" s="688">
        <v>50</v>
      </c>
      <c r="E36" s="688">
        <v>15</v>
      </c>
      <c r="F36" s="688">
        <v>87</v>
      </c>
      <c r="G36" s="688">
        <v>15</v>
      </c>
      <c r="H36" s="688">
        <v>6</v>
      </c>
      <c r="I36" s="688">
        <v>19</v>
      </c>
      <c r="J36" s="688">
        <v>25</v>
      </c>
      <c r="K36" s="688">
        <v>18</v>
      </c>
      <c r="L36" s="688">
        <v>3</v>
      </c>
      <c r="M36" s="688">
        <v>37</v>
      </c>
      <c r="N36" s="688">
        <v>0</v>
      </c>
      <c r="O36" s="689">
        <f t="shared" si="10"/>
        <v>346</v>
      </c>
      <c r="P36" s="689"/>
      <c r="Q36" s="650"/>
      <c r="R36" s="323"/>
      <c r="S36" s="323"/>
      <c r="T36" s="327"/>
      <c r="U36" s="328"/>
      <c r="V36" s="328"/>
      <c r="W36" s="328"/>
      <c r="X36" s="328"/>
      <c r="Y36" s="328"/>
      <c r="Z36" s="328"/>
      <c r="AA36" s="328"/>
      <c r="AB36" s="328"/>
      <c r="AC36" s="328"/>
      <c r="AD36" s="328"/>
      <c r="AE36" s="328"/>
      <c r="AF36" s="328"/>
      <c r="AG36" s="328"/>
      <c r="AH36" s="324"/>
      <c r="AI36" s="324"/>
      <c r="AJ36" s="324"/>
      <c r="AK36" s="324"/>
      <c r="AL36" s="324"/>
      <c r="AM36" s="324"/>
      <c r="AN36" s="324"/>
      <c r="AO36" s="324"/>
      <c r="AP36" s="324"/>
      <c r="AQ36" s="324"/>
      <c r="AR36" s="324"/>
      <c r="AS36" s="324"/>
      <c r="AT36" s="324"/>
    </row>
    <row r="37" spans="1:46" s="650" customFormat="1" ht="21" hidden="1" customHeight="1" x14ac:dyDescent="0.2">
      <c r="A37" s="1196"/>
      <c r="B37" s="664" t="s">
        <v>292</v>
      </c>
      <c r="C37" s="688">
        <v>91</v>
      </c>
      <c r="D37" s="688">
        <v>27</v>
      </c>
      <c r="E37" s="688">
        <v>14</v>
      </c>
      <c r="F37" s="688">
        <v>114</v>
      </c>
      <c r="G37" s="688">
        <v>14</v>
      </c>
      <c r="H37" s="688">
        <v>8</v>
      </c>
      <c r="I37" s="688">
        <v>28</v>
      </c>
      <c r="J37" s="688">
        <v>21</v>
      </c>
      <c r="K37" s="688">
        <v>39</v>
      </c>
      <c r="L37" s="688">
        <v>19</v>
      </c>
      <c r="M37" s="688">
        <v>25</v>
      </c>
      <c r="N37" s="688">
        <v>0</v>
      </c>
      <c r="O37" s="689">
        <f t="shared" si="10"/>
        <v>400</v>
      </c>
      <c r="P37" s="689"/>
      <c r="R37" s="623"/>
      <c r="S37" s="623"/>
      <c r="T37" s="624"/>
      <c r="U37" s="625"/>
      <c r="V37" s="625"/>
      <c r="W37" s="625"/>
      <c r="X37" s="625"/>
      <c r="Y37" s="625"/>
      <c r="Z37" s="625"/>
      <c r="AA37" s="625"/>
      <c r="AB37" s="625"/>
      <c r="AC37" s="625"/>
      <c r="AD37" s="625"/>
      <c r="AE37" s="625"/>
      <c r="AF37" s="625"/>
      <c r="AG37" s="625"/>
      <c r="AH37" s="324"/>
      <c r="AI37" s="324"/>
      <c r="AJ37" s="324"/>
      <c r="AK37" s="324"/>
      <c r="AL37" s="324"/>
      <c r="AM37" s="324"/>
      <c r="AN37" s="324"/>
      <c r="AO37" s="324"/>
      <c r="AP37" s="324"/>
      <c r="AQ37" s="324"/>
      <c r="AR37" s="324"/>
      <c r="AS37" s="324"/>
      <c r="AT37" s="324"/>
    </row>
    <row r="38" spans="1:46" s="650" customFormat="1" ht="21" customHeight="1" x14ac:dyDescent="0.2">
      <c r="A38" s="1196"/>
      <c r="B38" s="695" t="s">
        <v>293</v>
      </c>
      <c r="C38" s="666">
        <v>76</v>
      </c>
      <c r="D38" s="666">
        <v>58</v>
      </c>
      <c r="E38" s="666">
        <v>16</v>
      </c>
      <c r="F38" s="666">
        <v>137</v>
      </c>
      <c r="G38" s="666">
        <v>26</v>
      </c>
      <c r="H38" s="666">
        <v>11</v>
      </c>
      <c r="I38" s="666">
        <v>16</v>
      </c>
      <c r="J38" s="666">
        <v>32</v>
      </c>
      <c r="K38" s="666">
        <v>17</v>
      </c>
      <c r="L38" s="666">
        <v>18</v>
      </c>
      <c r="M38" s="666">
        <v>52</v>
      </c>
      <c r="N38" s="666">
        <v>0</v>
      </c>
      <c r="O38" s="653">
        <f t="shared" si="10"/>
        <v>459</v>
      </c>
      <c r="P38" s="653"/>
      <c r="R38" s="623"/>
      <c r="S38" s="623"/>
      <c r="T38" s="624"/>
      <c r="U38" s="625"/>
      <c r="V38" s="625"/>
      <c r="W38" s="625"/>
      <c r="X38" s="625"/>
      <c r="Y38" s="625"/>
      <c r="Z38" s="625"/>
      <c r="AA38" s="625"/>
      <c r="AB38" s="625"/>
      <c r="AC38" s="625"/>
      <c r="AD38" s="625"/>
      <c r="AE38" s="625"/>
      <c r="AF38" s="625"/>
      <c r="AG38" s="625"/>
      <c r="AH38" s="324"/>
      <c r="AI38" s="324"/>
      <c r="AJ38" s="324"/>
      <c r="AK38" s="324"/>
      <c r="AL38" s="324"/>
      <c r="AM38" s="324"/>
      <c r="AN38" s="324"/>
      <c r="AO38" s="324"/>
      <c r="AP38" s="324"/>
      <c r="AQ38" s="324"/>
      <c r="AR38" s="324"/>
      <c r="AS38" s="324"/>
      <c r="AT38" s="324"/>
    </row>
    <row r="39" spans="1:46" s="507" customFormat="1" ht="21" hidden="1" customHeight="1" x14ac:dyDescent="0.2">
      <c r="A39" s="1196"/>
      <c r="B39" s="664" t="s">
        <v>294</v>
      </c>
      <c r="C39" s="688">
        <v>38</v>
      </c>
      <c r="D39" s="688">
        <v>30</v>
      </c>
      <c r="E39" s="688">
        <v>16</v>
      </c>
      <c r="F39" s="688">
        <v>63</v>
      </c>
      <c r="G39" s="688">
        <v>18</v>
      </c>
      <c r="H39" s="688">
        <v>15</v>
      </c>
      <c r="I39" s="688">
        <v>9</v>
      </c>
      <c r="J39" s="688">
        <v>25</v>
      </c>
      <c r="K39" s="688">
        <v>17</v>
      </c>
      <c r="L39" s="688">
        <v>7</v>
      </c>
      <c r="M39" s="688">
        <v>28</v>
      </c>
      <c r="N39" s="688">
        <v>0</v>
      </c>
      <c r="O39" s="689">
        <f t="shared" si="10"/>
        <v>266</v>
      </c>
      <c r="P39" s="689"/>
      <c r="Q39" s="650"/>
      <c r="R39" s="623"/>
      <c r="S39" s="623"/>
      <c r="T39" s="624"/>
      <c r="U39" s="625"/>
      <c r="V39" s="625"/>
      <c r="W39" s="625"/>
      <c r="X39" s="625"/>
      <c r="Y39" s="625"/>
      <c r="Z39" s="625"/>
      <c r="AA39" s="625"/>
      <c r="AB39" s="625"/>
      <c r="AC39" s="625"/>
      <c r="AD39" s="625"/>
      <c r="AE39" s="625"/>
      <c r="AF39" s="625"/>
      <c r="AG39" s="625"/>
      <c r="AH39" s="324"/>
      <c r="AI39" s="324"/>
      <c r="AJ39" s="324"/>
      <c r="AK39" s="324"/>
      <c r="AL39" s="324"/>
      <c r="AM39" s="324"/>
      <c r="AN39" s="324"/>
      <c r="AO39" s="324"/>
      <c r="AP39" s="324"/>
      <c r="AQ39" s="324"/>
      <c r="AR39" s="324"/>
      <c r="AS39" s="324"/>
      <c r="AT39" s="324"/>
    </row>
    <row r="40" spans="1:46" s="650" customFormat="1" ht="21" hidden="1" customHeight="1" x14ac:dyDescent="0.2">
      <c r="A40" s="1196"/>
      <c r="B40" s="664" t="s">
        <v>269</v>
      </c>
      <c r="C40" s="688">
        <f>SUM(C36:C39)</f>
        <v>276</v>
      </c>
      <c r="D40" s="688">
        <f t="shared" ref="D40:M40" si="12">SUM(D36:D39)</f>
        <v>165</v>
      </c>
      <c r="E40" s="688">
        <f t="shared" si="12"/>
        <v>61</v>
      </c>
      <c r="F40" s="688">
        <f t="shared" si="12"/>
        <v>401</v>
      </c>
      <c r="G40" s="688">
        <f t="shared" si="12"/>
        <v>73</v>
      </c>
      <c r="H40" s="688">
        <f t="shared" si="12"/>
        <v>40</v>
      </c>
      <c r="I40" s="688">
        <f t="shared" si="12"/>
        <v>72</v>
      </c>
      <c r="J40" s="688">
        <f t="shared" si="12"/>
        <v>103</v>
      </c>
      <c r="K40" s="688">
        <f t="shared" si="12"/>
        <v>91</v>
      </c>
      <c r="L40" s="688">
        <f t="shared" si="12"/>
        <v>47</v>
      </c>
      <c r="M40" s="688">
        <f t="shared" si="12"/>
        <v>142</v>
      </c>
      <c r="N40" s="688">
        <f>SUM(N36:N39)</f>
        <v>0</v>
      </c>
      <c r="O40" s="689">
        <f>SUM(O36:O39)</f>
        <v>1471</v>
      </c>
      <c r="P40" s="689"/>
      <c r="R40" s="623"/>
      <c r="S40" s="623"/>
      <c r="T40" s="624"/>
      <c r="U40" s="625"/>
      <c r="V40" s="625"/>
      <c r="W40" s="625"/>
      <c r="X40" s="625"/>
      <c r="Y40" s="625"/>
      <c r="Z40" s="625"/>
      <c r="AA40" s="625"/>
      <c r="AB40" s="625"/>
      <c r="AC40" s="625"/>
      <c r="AD40" s="625"/>
      <c r="AE40" s="625"/>
      <c r="AF40" s="625"/>
      <c r="AG40" s="625"/>
      <c r="AH40" s="324"/>
      <c r="AI40" s="324"/>
      <c r="AJ40" s="324"/>
      <c r="AK40" s="324"/>
      <c r="AL40" s="324"/>
      <c r="AM40" s="324"/>
      <c r="AN40" s="324"/>
      <c r="AO40" s="324"/>
      <c r="AP40" s="324"/>
      <c r="AQ40" s="324"/>
      <c r="AR40" s="324"/>
      <c r="AS40" s="324"/>
      <c r="AT40" s="324"/>
    </row>
    <row r="41" spans="1:46" ht="21" customHeight="1" x14ac:dyDescent="0.2">
      <c r="A41" s="1196"/>
      <c r="B41" s="190" t="s">
        <v>582</v>
      </c>
      <c r="C41" s="687">
        <f>C33-C38</f>
        <v>-74</v>
      </c>
      <c r="D41" s="687">
        <f t="shared" ref="D41:O41" si="13">D33-D38</f>
        <v>-53</v>
      </c>
      <c r="E41" s="687">
        <f t="shared" si="13"/>
        <v>-7</v>
      </c>
      <c r="F41" s="687">
        <f t="shared" si="13"/>
        <v>-74</v>
      </c>
      <c r="G41" s="687">
        <f t="shared" si="13"/>
        <v>-17</v>
      </c>
      <c r="H41" s="687">
        <f t="shared" si="13"/>
        <v>3</v>
      </c>
      <c r="I41" s="687">
        <f t="shared" si="13"/>
        <v>-1</v>
      </c>
      <c r="J41" s="687">
        <f t="shared" si="13"/>
        <v>-21</v>
      </c>
      <c r="K41" s="687">
        <f t="shared" si="13"/>
        <v>-1</v>
      </c>
      <c r="L41" s="687">
        <f t="shared" si="13"/>
        <v>-6</v>
      </c>
      <c r="M41" s="687">
        <f t="shared" si="13"/>
        <v>-23</v>
      </c>
      <c r="N41" s="687">
        <f t="shared" si="13"/>
        <v>0</v>
      </c>
      <c r="O41" s="697">
        <f t="shared" si="13"/>
        <v>-274</v>
      </c>
      <c r="P41" s="697"/>
      <c r="Q41" s="650"/>
      <c r="R41" s="323"/>
      <c r="S41" s="323"/>
      <c r="T41" s="329"/>
      <c r="U41" s="328"/>
      <c r="V41" s="328"/>
      <c r="W41" s="328"/>
      <c r="X41" s="328"/>
      <c r="Y41" s="328"/>
      <c r="Z41" s="328"/>
      <c r="AA41" s="328"/>
      <c r="AB41" s="328"/>
      <c r="AC41" s="328"/>
      <c r="AD41" s="328"/>
      <c r="AE41" s="328"/>
      <c r="AF41" s="328"/>
      <c r="AG41" s="328"/>
      <c r="AH41" s="324"/>
      <c r="AI41" s="324"/>
      <c r="AJ41" s="324"/>
      <c r="AK41" s="324"/>
      <c r="AL41" s="324"/>
      <c r="AM41" s="324"/>
      <c r="AN41" s="324"/>
      <c r="AO41" s="324"/>
      <c r="AP41" s="324"/>
      <c r="AQ41" s="324"/>
      <c r="AR41" s="324"/>
      <c r="AS41" s="324"/>
      <c r="AT41" s="324"/>
    </row>
    <row r="42" spans="1:46" s="650" customFormat="1" ht="21" customHeight="1" x14ac:dyDescent="0.2">
      <c r="A42" s="1261"/>
      <c r="B42" s="1165" t="s">
        <v>584</v>
      </c>
      <c r="C42" s="686">
        <f>C33-C32</f>
        <v>-1</v>
      </c>
      <c r="D42" s="686">
        <f t="shared" ref="D42:O42" si="14">D33-D32</f>
        <v>-14</v>
      </c>
      <c r="E42" s="686">
        <f t="shared" si="14"/>
        <v>-1</v>
      </c>
      <c r="F42" s="686">
        <f t="shared" si="14"/>
        <v>-6</v>
      </c>
      <c r="G42" s="686">
        <f t="shared" si="14"/>
        <v>-8</v>
      </c>
      <c r="H42" s="686">
        <f t="shared" si="14"/>
        <v>4</v>
      </c>
      <c r="I42" s="686">
        <f t="shared" si="14"/>
        <v>9</v>
      </c>
      <c r="J42" s="686">
        <f t="shared" si="14"/>
        <v>-15</v>
      </c>
      <c r="K42" s="686">
        <f t="shared" si="14"/>
        <v>3</v>
      </c>
      <c r="L42" s="686">
        <f t="shared" si="14"/>
        <v>-2</v>
      </c>
      <c r="M42" s="686">
        <f t="shared" si="14"/>
        <v>21</v>
      </c>
      <c r="N42" s="686">
        <f t="shared" si="14"/>
        <v>0</v>
      </c>
      <c r="O42" s="696">
        <f t="shared" si="14"/>
        <v>-10</v>
      </c>
      <c r="P42" s="696"/>
      <c r="R42" s="623"/>
      <c r="S42" s="623"/>
      <c r="T42" s="329"/>
      <c r="U42" s="625"/>
      <c r="V42" s="625"/>
      <c r="W42" s="625"/>
      <c r="X42" s="625"/>
      <c r="Y42" s="625"/>
      <c r="Z42" s="625"/>
      <c r="AA42" s="625"/>
      <c r="AB42" s="625"/>
      <c r="AC42" s="625"/>
      <c r="AD42" s="625"/>
      <c r="AE42" s="625"/>
      <c r="AF42" s="625"/>
      <c r="AG42" s="625"/>
      <c r="AH42" s="324"/>
      <c r="AI42" s="324"/>
      <c r="AJ42" s="324"/>
      <c r="AK42" s="324"/>
      <c r="AL42" s="324"/>
      <c r="AM42" s="324"/>
      <c r="AN42" s="324"/>
      <c r="AO42" s="324"/>
      <c r="AP42" s="324"/>
      <c r="AQ42" s="324"/>
      <c r="AR42" s="324"/>
      <c r="AS42" s="324"/>
      <c r="AT42" s="324"/>
    </row>
    <row r="43" spans="1:46" ht="21" customHeight="1" x14ac:dyDescent="0.2">
      <c r="A43" s="1260" t="s">
        <v>63</v>
      </c>
      <c r="B43" s="684" t="s">
        <v>353</v>
      </c>
      <c r="C43" s="601">
        <v>5</v>
      </c>
      <c r="D43" s="601">
        <v>4</v>
      </c>
      <c r="E43" s="601">
        <v>3</v>
      </c>
      <c r="F43" s="601">
        <v>10</v>
      </c>
      <c r="G43" s="601">
        <v>5</v>
      </c>
      <c r="H43" s="601">
        <v>1</v>
      </c>
      <c r="I43" s="601">
        <v>5</v>
      </c>
      <c r="J43" s="601">
        <v>11</v>
      </c>
      <c r="K43" s="601">
        <v>6</v>
      </c>
      <c r="L43" s="601">
        <v>6</v>
      </c>
      <c r="M43" s="601">
        <v>34</v>
      </c>
      <c r="N43" s="601">
        <v>0</v>
      </c>
      <c r="O43" s="597">
        <f t="shared" ref="O43:O51" si="15">SUM(C43:N43)</f>
        <v>90</v>
      </c>
      <c r="P43" s="597"/>
      <c r="Q43" s="650"/>
      <c r="R43" s="323"/>
      <c r="S43" s="323"/>
      <c r="T43" s="327"/>
      <c r="U43" s="328"/>
      <c r="V43" s="328"/>
      <c r="W43" s="328"/>
      <c r="X43" s="328"/>
      <c r="Y43" s="328"/>
      <c r="Z43" s="328"/>
      <c r="AA43" s="328"/>
      <c r="AB43" s="328"/>
      <c r="AC43" s="328"/>
      <c r="AD43" s="328"/>
      <c r="AE43" s="328"/>
      <c r="AF43" s="328"/>
      <c r="AG43" s="328"/>
      <c r="AH43" s="324"/>
      <c r="AI43" s="324"/>
      <c r="AJ43" s="324"/>
      <c r="AK43" s="324"/>
      <c r="AL43" s="324"/>
      <c r="AM43" s="324"/>
      <c r="AN43" s="324"/>
      <c r="AO43" s="324"/>
      <c r="AP43" s="324"/>
      <c r="AQ43" s="324"/>
      <c r="AR43" s="324"/>
      <c r="AS43" s="324"/>
      <c r="AT43" s="324"/>
    </row>
    <row r="44" spans="1:46" ht="21" customHeight="1" x14ac:dyDescent="0.2">
      <c r="A44" s="1196"/>
      <c r="B44" s="685" t="s">
        <v>354</v>
      </c>
      <c r="C44" s="671">
        <v>2</v>
      </c>
      <c r="D44" s="671">
        <v>20</v>
      </c>
      <c r="E44" s="671">
        <v>8</v>
      </c>
      <c r="F44" s="671">
        <v>14</v>
      </c>
      <c r="G44" s="671">
        <v>9</v>
      </c>
      <c r="H44" s="671">
        <v>5</v>
      </c>
      <c r="I44" s="671">
        <v>13</v>
      </c>
      <c r="J44" s="671">
        <v>16</v>
      </c>
      <c r="K44" s="671">
        <v>16</v>
      </c>
      <c r="L44" s="671">
        <v>14</v>
      </c>
      <c r="M44" s="671">
        <v>13</v>
      </c>
      <c r="N44" s="671">
        <v>0</v>
      </c>
      <c r="O44" s="656">
        <f t="shared" si="15"/>
        <v>130</v>
      </c>
      <c r="P44" s="656"/>
      <c r="Q44" s="650"/>
      <c r="R44" s="323"/>
      <c r="S44" s="323"/>
      <c r="T44" s="327"/>
      <c r="U44" s="328"/>
      <c r="V44" s="328"/>
      <c r="W44" s="328"/>
      <c r="X44" s="328"/>
      <c r="Y44" s="328"/>
      <c r="Z44" s="328"/>
      <c r="AA44" s="328"/>
      <c r="AB44" s="328"/>
      <c r="AC44" s="328"/>
      <c r="AD44" s="328"/>
      <c r="AE44" s="328"/>
      <c r="AF44" s="328"/>
      <c r="AG44" s="328"/>
      <c r="AH44" s="324"/>
      <c r="AI44" s="324"/>
      <c r="AJ44" s="324"/>
      <c r="AK44" s="324"/>
      <c r="AL44" s="324"/>
      <c r="AM44" s="324"/>
      <c r="AN44" s="324"/>
      <c r="AO44" s="324"/>
      <c r="AP44" s="324"/>
      <c r="AQ44" s="324"/>
      <c r="AR44" s="324"/>
      <c r="AS44" s="324"/>
      <c r="AT44" s="324"/>
    </row>
    <row r="45" spans="1:46" ht="21" customHeight="1" x14ac:dyDescent="0.2">
      <c r="A45" s="1196"/>
      <c r="B45" s="684" t="s">
        <v>355</v>
      </c>
      <c r="C45" s="666">
        <v>1</v>
      </c>
      <c r="D45" s="666">
        <v>0</v>
      </c>
      <c r="E45" s="666">
        <v>10</v>
      </c>
      <c r="F45" s="666">
        <v>14</v>
      </c>
      <c r="G45" s="666">
        <v>5</v>
      </c>
      <c r="H45" s="666">
        <v>3</v>
      </c>
      <c r="I45" s="666">
        <v>11</v>
      </c>
      <c r="J45" s="666">
        <v>14</v>
      </c>
      <c r="K45" s="666">
        <v>4</v>
      </c>
      <c r="L45" s="666">
        <v>6</v>
      </c>
      <c r="M45" s="666">
        <v>21</v>
      </c>
      <c r="N45" s="666">
        <v>0</v>
      </c>
      <c r="O45" s="653">
        <f t="shared" si="15"/>
        <v>89</v>
      </c>
      <c r="P45" s="653"/>
      <c r="Q45" s="650"/>
      <c r="R45" s="323"/>
      <c r="S45" s="323"/>
      <c r="T45" s="327"/>
      <c r="U45" s="328"/>
      <c r="V45" s="328"/>
      <c r="W45" s="328"/>
      <c r="X45" s="328"/>
      <c r="Y45" s="328"/>
      <c r="Z45" s="328"/>
      <c r="AA45" s="328"/>
      <c r="AB45" s="328"/>
      <c r="AC45" s="328"/>
      <c r="AD45" s="328"/>
      <c r="AE45" s="328"/>
      <c r="AF45" s="328"/>
      <c r="AG45" s="328"/>
      <c r="AH45" s="324"/>
      <c r="AI45" s="324"/>
      <c r="AJ45" s="324"/>
      <c r="AK45" s="324"/>
      <c r="AL45" s="324"/>
      <c r="AM45" s="324"/>
      <c r="AN45" s="324"/>
      <c r="AO45" s="324"/>
      <c r="AP45" s="324"/>
      <c r="AQ45" s="324"/>
      <c r="AR45" s="324"/>
      <c r="AS45" s="324"/>
      <c r="AT45" s="324"/>
    </row>
    <row r="46" spans="1:46" ht="21" hidden="1" customHeight="1" x14ac:dyDescent="0.2">
      <c r="A46" s="1196"/>
      <c r="B46" s="685" t="s">
        <v>356</v>
      </c>
      <c r="C46" s="671"/>
      <c r="D46" s="671"/>
      <c r="E46" s="671"/>
      <c r="F46" s="671"/>
      <c r="G46" s="671"/>
      <c r="H46" s="671"/>
      <c r="I46" s="671"/>
      <c r="J46" s="671"/>
      <c r="K46" s="671"/>
      <c r="L46" s="671"/>
      <c r="M46" s="671"/>
      <c r="N46" s="671"/>
      <c r="O46" s="656">
        <f t="shared" si="15"/>
        <v>0</v>
      </c>
      <c r="P46" s="656"/>
      <c r="Q46" s="650"/>
      <c r="R46" s="323"/>
      <c r="S46" s="323"/>
      <c r="T46" s="327"/>
      <c r="U46" s="328"/>
      <c r="V46" s="328"/>
      <c r="W46" s="328"/>
      <c r="X46" s="328"/>
      <c r="Y46" s="328"/>
      <c r="Z46" s="328"/>
      <c r="AA46" s="328"/>
      <c r="AB46" s="328"/>
      <c r="AC46" s="328"/>
      <c r="AD46" s="328"/>
      <c r="AE46" s="328"/>
      <c r="AF46" s="328"/>
      <c r="AG46" s="328"/>
      <c r="AH46" s="324"/>
      <c r="AI46" s="324"/>
      <c r="AJ46" s="324"/>
      <c r="AK46" s="324"/>
      <c r="AL46" s="324"/>
      <c r="AM46" s="324"/>
      <c r="AN46" s="324"/>
      <c r="AO46" s="324"/>
      <c r="AP46" s="324"/>
      <c r="AQ46" s="324"/>
      <c r="AR46" s="324"/>
      <c r="AS46" s="324"/>
      <c r="AT46" s="324"/>
    </row>
    <row r="47" spans="1:46" ht="21" customHeight="1" x14ac:dyDescent="0.2">
      <c r="A47" s="1196"/>
      <c r="B47" s="190" t="s">
        <v>362</v>
      </c>
      <c r="C47" s="660">
        <f>SUM(C43:C46)</f>
        <v>8</v>
      </c>
      <c r="D47" s="660">
        <f t="shared" ref="D47:N47" si="16">SUM(D43:D46)</f>
        <v>24</v>
      </c>
      <c r="E47" s="660">
        <f t="shared" si="16"/>
        <v>21</v>
      </c>
      <c r="F47" s="660">
        <f t="shared" si="16"/>
        <v>38</v>
      </c>
      <c r="G47" s="660">
        <f t="shared" si="16"/>
        <v>19</v>
      </c>
      <c r="H47" s="660">
        <f t="shared" si="16"/>
        <v>9</v>
      </c>
      <c r="I47" s="660">
        <f t="shared" si="16"/>
        <v>29</v>
      </c>
      <c r="J47" s="660">
        <f t="shared" si="16"/>
        <v>41</v>
      </c>
      <c r="K47" s="660">
        <f t="shared" si="16"/>
        <v>26</v>
      </c>
      <c r="L47" s="660">
        <f t="shared" si="16"/>
        <v>26</v>
      </c>
      <c r="M47" s="660">
        <f t="shared" si="16"/>
        <v>68</v>
      </c>
      <c r="N47" s="660">
        <f t="shared" si="16"/>
        <v>0</v>
      </c>
      <c r="O47" s="247">
        <f t="shared" si="15"/>
        <v>309</v>
      </c>
      <c r="P47" s="247"/>
      <c r="Q47" s="650"/>
      <c r="R47" s="323"/>
      <c r="S47" s="323"/>
      <c r="T47" s="327"/>
      <c r="U47" s="328"/>
      <c r="V47" s="328"/>
      <c r="W47" s="328"/>
      <c r="X47" s="328"/>
      <c r="Y47" s="328"/>
      <c r="Z47" s="328"/>
      <c r="AA47" s="328"/>
      <c r="AB47" s="328"/>
      <c r="AC47" s="328"/>
      <c r="AD47" s="328"/>
      <c r="AE47" s="328"/>
      <c r="AF47" s="328"/>
      <c r="AG47" s="328"/>
      <c r="AH47" s="324"/>
      <c r="AI47" s="324"/>
      <c r="AJ47" s="324"/>
      <c r="AK47" s="324"/>
      <c r="AL47" s="324"/>
      <c r="AM47" s="324"/>
      <c r="AN47" s="324"/>
      <c r="AO47" s="324"/>
      <c r="AP47" s="324"/>
      <c r="AQ47" s="324"/>
      <c r="AR47" s="324"/>
      <c r="AS47" s="324"/>
      <c r="AT47" s="324"/>
    </row>
    <row r="48" spans="1:46" ht="21" hidden="1" customHeight="1" x14ac:dyDescent="0.2">
      <c r="A48" s="1196"/>
      <c r="B48" s="664" t="s">
        <v>291</v>
      </c>
      <c r="C48" s="688">
        <v>9</v>
      </c>
      <c r="D48" s="688">
        <v>10</v>
      </c>
      <c r="E48" s="688">
        <v>6</v>
      </c>
      <c r="F48" s="688">
        <v>31</v>
      </c>
      <c r="G48" s="688">
        <v>18</v>
      </c>
      <c r="H48" s="688">
        <v>6</v>
      </c>
      <c r="I48" s="688">
        <v>16</v>
      </c>
      <c r="J48" s="688">
        <v>9</v>
      </c>
      <c r="K48" s="688">
        <v>18</v>
      </c>
      <c r="L48" s="688">
        <v>15</v>
      </c>
      <c r="M48" s="688">
        <v>41</v>
      </c>
      <c r="N48" s="688">
        <v>0</v>
      </c>
      <c r="O48" s="689">
        <f t="shared" si="15"/>
        <v>179</v>
      </c>
      <c r="P48" s="689"/>
      <c r="Q48" s="650"/>
      <c r="R48" s="323"/>
      <c r="S48" s="323"/>
      <c r="T48" s="327"/>
      <c r="U48" s="328"/>
      <c r="V48" s="328"/>
      <c r="W48" s="328"/>
      <c r="X48" s="328"/>
      <c r="Y48" s="328"/>
      <c r="Z48" s="328"/>
      <c r="AA48" s="328"/>
      <c r="AB48" s="328"/>
      <c r="AC48" s="328"/>
      <c r="AD48" s="328"/>
      <c r="AE48" s="328"/>
      <c r="AF48" s="328"/>
      <c r="AG48" s="328"/>
      <c r="AH48" s="324"/>
      <c r="AI48" s="324"/>
      <c r="AJ48" s="324"/>
      <c r="AK48" s="324"/>
      <c r="AL48" s="324"/>
      <c r="AM48" s="324"/>
      <c r="AN48" s="324"/>
      <c r="AO48" s="324"/>
      <c r="AP48" s="324"/>
      <c r="AQ48" s="324"/>
      <c r="AR48" s="324"/>
      <c r="AS48" s="324"/>
      <c r="AT48" s="324"/>
    </row>
    <row r="49" spans="1:46" s="650" customFormat="1" ht="21" hidden="1" customHeight="1" x14ac:dyDescent="0.2">
      <c r="A49" s="1196"/>
      <c r="B49" s="664" t="s">
        <v>292</v>
      </c>
      <c r="C49" s="688">
        <v>14</v>
      </c>
      <c r="D49" s="688">
        <v>7</v>
      </c>
      <c r="E49" s="688">
        <v>9</v>
      </c>
      <c r="F49" s="688">
        <v>27</v>
      </c>
      <c r="G49" s="688">
        <v>14</v>
      </c>
      <c r="H49" s="688">
        <v>10</v>
      </c>
      <c r="I49" s="688">
        <v>10</v>
      </c>
      <c r="J49" s="688">
        <v>9</v>
      </c>
      <c r="K49" s="688">
        <v>8</v>
      </c>
      <c r="L49" s="688">
        <v>17</v>
      </c>
      <c r="M49" s="688">
        <v>27</v>
      </c>
      <c r="N49" s="688">
        <v>0</v>
      </c>
      <c r="O49" s="689">
        <f t="shared" si="15"/>
        <v>152</v>
      </c>
      <c r="P49" s="689"/>
      <c r="R49" s="623"/>
      <c r="S49" s="623"/>
      <c r="T49" s="624"/>
      <c r="U49" s="625"/>
      <c r="V49" s="625"/>
      <c r="W49" s="625"/>
      <c r="X49" s="625"/>
      <c r="Y49" s="625"/>
      <c r="Z49" s="625"/>
      <c r="AA49" s="625"/>
      <c r="AB49" s="625"/>
      <c r="AC49" s="625"/>
      <c r="AD49" s="625"/>
      <c r="AE49" s="625"/>
      <c r="AF49" s="625"/>
      <c r="AG49" s="625"/>
      <c r="AH49" s="324"/>
      <c r="AI49" s="324"/>
      <c r="AJ49" s="324"/>
      <c r="AK49" s="324"/>
      <c r="AL49" s="324"/>
      <c r="AM49" s="324"/>
      <c r="AN49" s="324"/>
      <c r="AO49" s="324"/>
      <c r="AP49" s="324"/>
      <c r="AQ49" s="324"/>
      <c r="AR49" s="324"/>
      <c r="AS49" s="324"/>
      <c r="AT49" s="324"/>
    </row>
    <row r="50" spans="1:46" s="650" customFormat="1" ht="21" customHeight="1" x14ac:dyDescent="0.2">
      <c r="A50" s="1196"/>
      <c r="B50" s="695" t="s">
        <v>293</v>
      </c>
      <c r="C50" s="666">
        <v>10</v>
      </c>
      <c r="D50" s="666">
        <v>7</v>
      </c>
      <c r="E50" s="666">
        <v>12</v>
      </c>
      <c r="F50" s="666">
        <v>39</v>
      </c>
      <c r="G50" s="666">
        <v>3</v>
      </c>
      <c r="H50" s="666">
        <v>4</v>
      </c>
      <c r="I50" s="666">
        <v>8</v>
      </c>
      <c r="J50" s="666">
        <v>22</v>
      </c>
      <c r="K50" s="666">
        <v>12</v>
      </c>
      <c r="L50" s="666">
        <v>15</v>
      </c>
      <c r="M50" s="666">
        <v>40</v>
      </c>
      <c r="N50" s="666">
        <v>0</v>
      </c>
      <c r="O50" s="653">
        <f t="shared" si="15"/>
        <v>172</v>
      </c>
      <c r="P50" s="653"/>
      <c r="R50" s="623"/>
      <c r="S50" s="623"/>
      <c r="T50" s="624"/>
      <c r="U50" s="625"/>
      <c r="V50" s="625"/>
      <c r="W50" s="625"/>
      <c r="X50" s="625"/>
      <c r="Y50" s="625"/>
      <c r="Z50" s="625"/>
      <c r="AA50" s="625"/>
      <c r="AB50" s="625"/>
      <c r="AC50" s="625"/>
      <c r="AD50" s="625"/>
      <c r="AE50" s="625"/>
      <c r="AF50" s="625"/>
      <c r="AG50" s="625"/>
      <c r="AH50" s="324"/>
      <c r="AI50" s="324"/>
      <c r="AJ50" s="324"/>
      <c r="AK50" s="324"/>
      <c r="AL50" s="324"/>
      <c r="AM50" s="324"/>
      <c r="AN50" s="324"/>
      <c r="AO50" s="324"/>
      <c r="AP50" s="324"/>
      <c r="AQ50" s="324"/>
      <c r="AR50" s="324"/>
      <c r="AS50" s="324"/>
      <c r="AT50" s="324"/>
    </row>
    <row r="51" spans="1:46" s="507" customFormat="1" ht="21" hidden="1" customHeight="1" x14ac:dyDescent="0.2">
      <c r="A51" s="1196"/>
      <c r="B51" s="664" t="s">
        <v>294</v>
      </c>
      <c r="C51" s="688">
        <v>11</v>
      </c>
      <c r="D51" s="688">
        <v>10</v>
      </c>
      <c r="E51" s="688">
        <v>8</v>
      </c>
      <c r="F51" s="688">
        <v>12</v>
      </c>
      <c r="G51" s="688">
        <v>9</v>
      </c>
      <c r="H51" s="688">
        <v>12</v>
      </c>
      <c r="I51" s="688">
        <v>8</v>
      </c>
      <c r="J51" s="688">
        <v>11</v>
      </c>
      <c r="K51" s="688">
        <v>9</v>
      </c>
      <c r="L51" s="688">
        <v>9</v>
      </c>
      <c r="M51" s="688">
        <v>28</v>
      </c>
      <c r="N51" s="688">
        <v>0</v>
      </c>
      <c r="O51" s="689">
        <f t="shared" si="15"/>
        <v>127</v>
      </c>
      <c r="P51" s="689"/>
      <c r="Q51" s="650"/>
      <c r="R51" s="623"/>
      <c r="S51" s="623"/>
      <c r="T51" s="624"/>
      <c r="U51" s="625"/>
      <c r="V51" s="625"/>
      <c r="W51" s="625"/>
      <c r="X51" s="625"/>
      <c r="Y51" s="625"/>
      <c r="Z51" s="625"/>
      <c r="AA51" s="625"/>
      <c r="AB51" s="625"/>
      <c r="AC51" s="625"/>
      <c r="AD51" s="625"/>
      <c r="AE51" s="625"/>
      <c r="AF51" s="625"/>
      <c r="AG51" s="625"/>
      <c r="AH51" s="324"/>
      <c r="AI51" s="324"/>
      <c r="AJ51" s="324"/>
      <c r="AK51" s="324"/>
      <c r="AL51" s="324"/>
      <c r="AM51" s="324"/>
      <c r="AN51" s="324"/>
      <c r="AO51" s="324"/>
      <c r="AP51" s="324"/>
      <c r="AQ51" s="324"/>
      <c r="AR51" s="324"/>
      <c r="AS51" s="324"/>
      <c r="AT51" s="324"/>
    </row>
    <row r="52" spans="1:46" s="650" customFormat="1" ht="21" hidden="1" customHeight="1" x14ac:dyDescent="0.2">
      <c r="A52" s="1196"/>
      <c r="B52" s="664" t="s">
        <v>269</v>
      </c>
      <c r="C52" s="688">
        <f>SUM(C48:C51)</f>
        <v>44</v>
      </c>
      <c r="D52" s="688">
        <f t="shared" ref="D52:M52" si="17">SUM(D48:D51)</f>
        <v>34</v>
      </c>
      <c r="E52" s="688">
        <f t="shared" si="17"/>
        <v>35</v>
      </c>
      <c r="F52" s="688">
        <f t="shared" si="17"/>
        <v>109</v>
      </c>
      <c r="G52" s="688">
        <f t="shared" si="17"/>
        <v>44</v>
      </c>
      <c r="H52" s="688">
        <f t="shared" si="17"/>
        <v>32</v>
      </c>
      <c r="I52" s="688">
        <f t="shared" si="17"/>
        <v>42</v>
      </c>
      <c r="J52" s="688">
        <f t="shared" si="17"/>
        <v>51</v>
      </c>
      <c r="K52" s="688">
        <f t="shared" si="17"/>
        <v>47</v>
      </c>
      <c r="L52" s="688">
        <f t="shared" si="17"/>
        <v>56</v>
      </c>
      <c r="M52" s="688">
        <f t="shared" si="17"/>
        <v>136</v>
      </c>
      <c r="N52" s="688">
        <f>SUM(N48:N51)</f>
        <v>0</v>
      </c>
      <c r="O52" s="689">
        <f>SUM(O48:O51)</f>
        <v>630</v>
      </c>
      <c r="P52" s="689"/>
      <c r="R52" s="623"/>
      <c r="S52" s="623"/>
      <c r="T52" s="624"/>
      <c r="U52" s="625"/>
      <c r="V52" s="625"/>
      <c r="W52" s="625"/>
      <c r="X52" s="625"/>
      <c r="Y52" s="625"/>
      <c r="Z52" s="625"/>
      <c r="AA52" s="625"/>
      <c r="AB52" s="625"/>
      <c r="AC52" s="625"/>
      <c r="AD52" s="625"/>
      <c r="AE52" s="625"/>
      <c r="AF52" s="625"/>
      <c r="AG52" s="625"/>
      <c r="AH52" s="324"/>
      <c r="AI52" s="324"/>
      <c r="AJ52" s="324"/>
      <c r="AK52" s="324"/>
      <c r="AL52" s="324"/>
      <c r="AM52" s="324"/>
      <c r="AN52" s="324"/>
      <c r="AO52" s="324"/>
      <c r="AP52" s="324"/>
      <c r="AQ52" s="324"/>
      <c r="AR52" s="324"/>
      <c r="AS52" s="324"/>
      <c r="AT52" s="324"/>
    </row>
    <row r="53" spans="1:46" ht="21" customHeight="1" x14ac:dyDescent="0.2">
      <c r="A53" s="1196"/>
      <c r="B53" s="190" t="s">
        <v>582</v>
      </c>
      <c r="C53" s="687">
        <f>C45-C50</f>
        <v>-9</v>
      </c>
      <c r="D53" s="687">
        <f t="shared" ref="D53:O53" si="18">D45-D50</f>
        <v>-7</v>
      </c>
      <c r="E53" s="687">
        <f t="shared" si="18"/>
        <v>-2</v>
      </c>
      <c r="F53" s="687">
        <f t="shared" si="18"/>
        <v>-25</v>
      </c>
      <c r="G53" s="687">
        <f t="shared" si="18"/>
        <v>2</v>
      </c>
      <c r="H53" s="687">
        <f t="shared" si="18"/>
        <v>-1</v>
      </c>
      <c r="I53" s="687">
        <f t="shared" si="18"/>
        <v>3</v>
      </c>
      <c r="J53" s="687">
        <f t="shared" si="18"/>
        <v>-8</v>
      </c>
      <c r="K53" s="687">
        <f t="shared" si="18"/>
        <v>-8</v>
      </c>
      <c r="L53" s="687">
        <f t="shared" si="18"/>
        <v>-9</v>
      </c>
      <c r="M53" s="687">
        <f t="shared" si="18"/>
        <v>-19</v>
      </c>
      <c r="N53" s="687">
        <f t="shared" si="18"/>
        <v>0</v>
      </c>
      <c r="O53" s="697">
        <f t="shared" si="18"/>
        <v>-83</v>
      </c>
      <c r="P53" s="697"/>
      <c r="Q53" s="650"/>
      <c r="R53" s="323"/>
      <c r="S53" s="323"/>
      <c r="T53" s="329"/>
      <c r="U53" s="328"/>
      <c r="V53" s="328"/>
      <c r="W53" s="328"/>
      <c r="X53" s="328"/>
      <c r="Y53" s="328"/>
      <c r="Z53" s="328"/>
      <c r="AA53" s="328"/>
      <c r="AB53" s="328"/>
      <c r="AC53" s="328"/>
      <c r="AD53" s="328"/>
      <c r="AE53" s="328"/>
      <c r="AF53" s="328"/>
      <c r="AG53" s="328"/>
      <c r="AH53" s="324"/>
      <c r="AI53" s="324"/>
      <c r="AJ53" s="324"/>
      <c r="AK53" s="324"/>
      <c r="AL53" s="324"/>
      <c r="AM53" s="324"/>
      <c r="AN53" s="324"/>
      <c r="AO53" s="324"/>
      <c r="AP53" s="324"/>
      <c r="AQ53" s="324"/>
      <c r="AR53" s="324"/>
      <c r="AS53" s="324"/>
      <c r="AT53" s="324"/>
    </row>
    <row r="54" spans="1:46" s="650" customFormat="1" ht="21" customHeight="1" x14ac:dyDescent="0.2">
      <c r="A54" s="1261"/>
      <c r="B54" s="1165" t="s">
        <v>584</v>
      </c>
      <c r="C54" s="686">
        <f>C45-C44</f>
        <v>-1</v>
      </c>
      <c r="D54" s="686">
        <f t="shared" ref="D54:O54" si="19">D45-D44</f>
        <v>-20</v>
      </c>
      <c r="E54" s="686">
        <f t="shared" si="19"/>
        <v>2</v>
      </c>
      <c r="F54" s="686">
        <f t="shared" si="19"/>
        <v>0</v>
      </c>
      <c r="G54" s="686">
        <f t="shared" si="19"/>
        <v>-4</v>
      </c>
      <c r="H54" s="686">
        <f t="shared" si="19"/>
        <v>-2</v>
      </c>
      <c r="I54" s="686">
        <f t="shared" si="19"/>
        <v>-2</v>
      </c>
      <c r="J54" s="686">
        <f t="shared" si="19"/>
        <v>-2</v>
      </c>
      <c r="K54" s="686">
        <f t="shared" si="19"/>
        <v>-12</v>
      </c>
      <c r="L54" s="686">
        <f t="shared" si="19"/>
        <v>-8</v>
      </c>
      <c r="M54" s="686">
        <f t="shared" si="19"/>
        <v>8</v>
      </c>
      <c r="N54" s="686">
        <f t="shared" si="19"/>
        <v>0</v>
      </c>
      <c r="O54" s="696">
        <f t="shared" si="19"/>
        <v>-41</v>
      </c>
      <c r="P54" s="696"/>
      <c r="R54" s="623"/>
      <c r="S54" s="623"/>
      <c r="T54" s="329"/>
      <c r="U54" s="625"/>
      <c r="V54" s="625"/>
      <c r="W54" s="625"/>
      <c r="X54" s="625"/>
      <c r="Y54" s="625"/>
      <c r="Z54" s="625"/>
      <c r="AA54" s="625"/>
      <c r="AB54" s="625"/>
      <c r="AC54" s="625"/>
      <c r="AD54" s="625"/>
      <c r="AE54" s="625"/>
      <c r="AF54" s="625"/>
      <c r="AG54" s="625"/>
      <c r="AH54" s="324"/>
      <c r="AI54" s="324"/>
      <c r="AJ54" s="324"/>
      <c r="AK54" s="324"/>
      <c r="AL54" s="324"/>
      <c r="AM54" s="324"/>
      <c r="AN54" s="324"/>
      <c r="AO54" s="324"/>
      <c r="AP54" s="324"/>
      <c r="AQ54" s="324"/>
      <c r="AR54" s="324"/>
      <c r="AS54" s="324"/>
      <c r="AT54" s="324"/>
    </row>
    <row r="55" spans="1:46" ht="21" customHeight="1" x14ac:dyDescent="0.2">
      <c r="A55" s="1260" t="s">
        <v>64</v>
      </c>
      <c r="B55" s="684" t="s">
        <v>353</v>
      </c>
      <c r="C55" s="601">
        <v>5</v>
      </c>
      <c r="D55" s="601">
        <v>10</v>
      </c>
      <c r="E55" s="601">
        <v>10</v>
      </c>
      <c r="F55" s="601">
        <v>3</v>
      </c>
      <c r="G55" s="601">
        <v>5</v>
      </c>
      <c r="H55" s="601">
        <v>5</v>
      </c>
      <c r="I55" s="601">
        <v>3</v>
      </c>
      <c r="J55" s="601">
        <v>4</v>
      </c>
      <c r="K55" s="601">
        <v>6</v>
      </c>
      <c r="L55" s="601">
        <v>6</v>
      </c>
      <c r="M55" s="601">
        <v>26</v>
      </c>
      <c r="N55" s="601">
        <v>0</v>
      </c>
      <c r="O55" s="597">
        <f t="shared" ref="O55:O63" si="20">SUM(C55:N55)</f>
        <v>83</v>
      </c>
      <c r="P55" s="597"/>
      <c r="Q55" s="650"/>
      <c r="R55" s="323"/>
      <c r="S55" s="323"/>
      <c r="T55" s="327"/>
      <c r="U55" s="328"/>
      <c r="V55" s="328"/>
      <c r="W55" s="328"/>
      <c r="X55" s="328"/>
      <c r="Y55" s="328"/>
      <c r="Z55" s="328"/>
      <c r="AA55" s="328"/>
      <c r="AB55" s="328"/>
      <c r="AC55" s="328"/>
      <c r="AD55" s="328"/>
      <c r="AE55" s="328"/>
      <c r="AF55" s="328"/>
      <c r="AG55" s="328"/>
      <c r="AH55" s="324"/>
      <c r="AI55" s="324"/>
      <c r="AJ55" s="324"/>
      <c r="AK55" s="324"/>
      <c r="AL55" s="324"/>
      <c r="AM55" s="324"/>
      <c r="AN55" s="324"/>
      <c r="AO55" s="324"/>
      <c r="AP55" s="324"/>
      <c r="AQ55" s="324"/>
      <c r="AR55" s="324"/>
      <c r="AS55" s="324"/>
      <c r="AT55" s="324"/>
    </row>
    <row r="56" spans="1:46" ht="21" customHeight="1" x14ac:dyDescent="0.2">
      <c r="A56" s="1196"/>
      <c r="B56" s="685" t="s">
        <v>354</v>
      </c>
      <c r="C56" s="671">
        <v>0</v>
      </c>
      <c r="D56" s="671">
        <v>2</v>
      </c>
      <c r="E56" s="671">
        <v>19</v>
      </c>
      <c r="F56" s="671">
        <v>29</v>
      </c>
      <c r="G56" s="671">
        <v>8</v>
      </c>
      <c r="H56" s="671">
        <v>12</v>
      </c>
      <c r="I56" s="671">
        <v>2</v>
      </c>
      <c r="J56" s="671">
        <v>11</v>
      </c>
      <c r="K56" s="671">
        <v>15</v>
      </c>
      <c r="L56" s="671">
        <v>13</v>
      </c>
      <c r="M56" s="671">
        <v>11</v>
      </c>
      <c r="N56" s="671">
        <v>0</v>
      </c>
      <c r="O56" s="656">
        <f t="shared" si="20"/>
        <v>122</v>
      </c>
      <c r="P56" s="656"/>
      <c r="Q56" s="650"/>
      <c r="R56" s="323"/>
      <c r="S56" s="323"/>
      <c r="T56" s="327"/>
      <c r="U56" s="328"/>
      <c r="V56" s="328"/>
      <c r="W56" s="328"/>
      <c r="X56" s="328"/>
      <c r="Y56" s="328"/>
      <c r="Z56" s="328"/>
      <c r="AA56" s="328"/>
      <c r="AB56" s="328"/>
      <c r="AC56" s="328"/>
      <c r="AD56" s="328"/>
      <c r="AE56" s="328"/>
      <c r="AF56" s="328"/>
      <c r="AG56" s="328"/>
      <c r="AH56" s="324"/>
      <c r="AI56" s="324"/>
      <c r="AJ56" s="324"/>
      <c r="AK56" s="324"/>
      <c r="AL56" s="324"/>
      <c r="AM56" s="324"/>
      <c r="AN56" s="324"/>
      <c r="AO56" s="324"/>
      <c r="AP56" s="324"/>
      <c r="AQ56" s="324"/>
      <c r="AR56" s="324"/>
      <c r="AS56" s="324"/>
      <c r="AT56" s="324"/>
    </row>
    <row r="57" spans="1:46" ht="21" customHeight="1" x14ac:dyDescent="0.2">
      <c r="A57" s="1196"/>
      <c r="B57" s="684" t="s">
        <v>355</v>
      </c>
      <c r="C57" s="666">
        <v>3</v>
      </c>
      <c r="D57" s="666">
        <v>0</v>
      </c>
      <c r="E57" s="666">
        <v>28</v>
      </c>
      <c r="F57" s="666">
        <v>21</v>
      </c>
      <c r="G57" s="666">
        <v>11</v>
      </c>
      <c r="H57" s="666">
        <v>14</v>
      </c>
      <c r="I57" s="666">
        <v>5</v>
      </c>
      <c r="J57" s="666">
        <v>9</v>
      </c>
      <c r="K57" s="666">
        <v>14</v>
      </c>
      <c r="L57" s="666">
        <v>4</v>
      </c>
      <c r="M57" s="666">
        <v>21</v>
      </c>
      <c r="N57" s="666">
        <v>0</v>
      </c>
      <c r="O57" s="653">
        <f t="shared" si="20"/>
        <v>130</v>
      </c>
      <c r="P57" s="653"/>
      <c r="Q57" s="650"/>
      <c r="R57" s="323"/>
      <c r="S57" s="323"/>
      <c r="T57" s="327"/>
      <c r="U57" s="328"/>
      <c r="V57" s="328"/>
      <c r="W57" s="328"/>
      <c r="X57" s="328"/>
      <c r="Y57" s="328"/>
      <c r="Z57" s="328"/>
      <c r="AA57" s="328"/>
      <c r="AB57" s="328"/>
      <c r="AC57" s="328"/>
      <c r="AD57" s="328"/>
      <c r="AE57" s="328"/>
      <c r="AF57" s="328"/>
      <c r="AG57" s="328"/>
      <c r="AH57" s="324"/>
      <c r="AI57" s="324"/>
      <c r="AJ57" s="324"/>
      <c r="AK57" s="324"/>
      <c r="AL57" s="324"/>
      <c r="AM57" s="324"/>
      <c r="AN57" s="324"/>
      <c r="AO57" s="324"/>
      <c r="AP57" s="324"/>
      <c r="AQ57" s="324"/>
      <c r="AR57" s="324"/>
      <c r="AS57" s="324"/>
      <c r="AT57" s="324"/>
    </row>
    <row r="58" spans="1:46" ht="21" hidden="1" customHeight="1" x14ac:dyDescent="0.2">
      <c r="A58" s="1196"/>
      <c r="B58" s="685" t="s">
        <v>356</v>
      </c>
      <c r="C58" s="671"/>
      <c r="D58" s="671"/>
      <c r="E58" s="671"/>
      <c r="F58" s="671"/>
      <c r="G58" s="671"/>
      <c r="H58" s="671"/>
      <c r="I58" s="671"/>
      <c r="J58" s="671"/>
      <c r="K58" s="671"/>
      <c r="L58" s="671"/>
      <c r="M58" s="671"/>
      <c r="N58" s="671"/>
      <c r="O58" s="656">
        <f t="shared" si="20"/>
        <v>0</v>
      </c>
      <c r="P58" s="656"/>
      <c r="Q58" s="650"/>
      <c r="R58" s="323"/>
      <c r="S58" s="323"/>
      <c r="T58" s="327"/>
      <c r="U58" s="328"/>
      <c r="V58" s="328"/>
      <c r="W58" s="328"/>
      <c r="X58" s="328"/>
      <c r="Y58" s="328"/>
      <c r="Z58" s="328"/>
      <c r="AA58" s="328"/>
      <c r="AB58" s="328"/>
      <c r="AC58" s="328"/>
      <c r="AD58" s="328"/>
      <c r="AE58" s="328"/>
      <c r="AF58" s="328"/>
      <c r="AG58" s="328"/>
      <c r="AH58" s="324"/>
      <c r="AI58" s="324"/>
      <c r="AJ58" s="324"/>
      <c r="AK58" s="324"/>
      <c r="AL58" s="324"/>
      <c r="AM58" s="324"/>
      <c r="AN58" s="324"/>
      <c r="AO58" s="324"/>
      <c r="AP58" s="324"/>
      <c r="AQ58" s="324"/>
      <c r="AR58" s="324"/>
      <c r="AS58" s="324"/>
      <c r="AT58" s="324"/>
    </row>
    <row r="59" spans="1:46" ht="21" customHeight="1" x14ac:dyDescent="0.2">
      <c r="A59" s="1196"/>
      <c r="B59" s="190" t="s">
        <v>362</v>
      </c>
      <c r="C59" s="660">
        <f>SUM(C55:C58)</f>
        <v>8</v>
      </c>
      <c r="D59" s="660">
        <f t="shared" ref="D59:N59" si="21">SUM(D55:D58)</f>
        <v>12</v>
      </c>
      <c r="E59" s="660">
        <f t="shared" si="21"/>
        <v>57</v>
      </c>
      <c r="F59" s="660">
        <f t="shared" si="21"/>
        <v>53</v>
      </c>
      <c r="G59" s="660">
        <f t="shared" si="21"/>
        <v>24</v>
      </c>
      <c r="H59" s="660">
        <f t="shared" si="21"/>
        <v>31</v>
      </c>
      <c r="I59" s="660">
        <f t="shared" si="21"/>
        <v>10</v>
      </c>
      <c r="J59" s="660">
        <f t="shared" si="21"/>
        <v>24</v>
      </c>
      <c r="K59" s="660">
        <f t="shared" si="21"/>
        <v>35</v>
      </c>
      <c r="L59" s="660">
        <f t="shared" si="21"/>
        <v>23</v>
      </c>
      <c r="M59" s="660">
        <f t="shared" si="21"/>
        <v>58</v>
      </c>
      <c r="N59" s="660">
        <f t="shared" si="21"/>
        <v>0</v>
      </c>
      <c r="O59" s="247">
        <f t="shared" si="20"/>
        <v>335</v>
      </c>
      <c r="P59" s="247"/>
      <c r="Q59" s="650"/>
      <c r="R59" s="323"/>
      <c r="S59" s="323"/>
      <c r="T59" s="327"/>
      <c r="U59" s="328"/>
      <c r="V59" s="328"/>
      <c r="W59" s="328"/>
      <c r="X59" s="328"/>
      <c r="Y59" s="328"/>
      <c r="Z59" s="328"/>
      <c r="AA59" s="328"/>
      <c r="AB59" s="328"/>
      <c r="AC59" s="328"/>
      <c r="AD59" s="328"/>
      <c r="AE59" s="328"/>
      <c r="AF59" s="328"/>
      <c r="AG59" s="328"/>
      <c r="AH59" s="324"/>
      <c r="AI59" s="324"/>
      <c r="AJ59" s="324"/>
      <c r="AK59" s="324"/>
      <c r="AL59" s="324"/>
      <c r="AM59" s="324"/>
      <c r="AN59" s="324"/>
      <c r="AO59" s="324"/>
      <c r="AP59" s="324"/>
      <c r="AQ59" s="324"/>
      <c r="AR59" s="324"/>
      <c r="AS59" s="324"/>
      <c r="AT59" s="324"/>
    </row>
    <row r="60" spans="1:46" ht="21" hidden="1" customHeight="1" x14ac:dyDescent="0.2">
      <c r="A60" s="1196"/>
      <c r="B60" s="664" t="s">
        <v>291</v>
      </c>
      <c r="C60" s="688">
        <v>12</v>
      </c>
      <c r="D60" s="688">
        <v>11</v>
      </c>
      <c r="E60" s="688">
        <v>29</v>
      </c>
      <c r="F60" s="688">
        <v>18</v>
      </c>
      <c r="G60" s="688">
        <v>23</v>
      </c>
      <c r="H60" s="688">
        <v>4</v>
      </c>
      <c r="I60" s="688">
        <v>7</v>
      </c>
      <c r="J60" s="688">
        <v>6</v>
      </c>
      <c r="K60" s="688">
        <v>10</v>
      </c>
      <c r="L60" s="688">
        <v>2</v>
      </c>
      <c r="M60" s="688">
        <v>17</v>
      </c>
      <c r="N60" s="688">
        <v>0</v>
      </c>
      <c r="O60" s="689">
        <f t="shared" si="20"/>
        <v>139</v>
      </c>
      <c r="P60" s="689"/>
      <c r="Q60" s="650"/>
      <c r="R60" s="323"/>
      <c r="S60" s="323"/>
      <c r="T60" s="327"/>
      <c r="U60" s="328"/>
      <c r="V60" s="328"/>
      <c r="W60" s="328"/>
      <c r="X60" s="328"/>
      <c r="Y60" s="328"/>
      <c r="Z60" s="328"/>
      <c r="AA60" s="328"/>
      <c r="AB60" s="328"/>
      <c r="AC60" s="328"/>
      <c r="AD60" s="328"/>
      <c r="AE60" s="328"/>
      <c r="AF60" s="328"/>
      <c r="AG60" s="328"/>
      <c r="AH60" s="324"/>
      <c r="AI60" s="324"/>
      <c r="AJ60" s="324"/>
      <c r="AK60" s="324"/>
      <c r="AL60" s="324"/>
      <c r="AM60" s="324"/>
      <c r="AN60" s="324"/>
      <c r="AO60" s="324"/>
      <c r="AP60" s="324"/>
      <c r="AQ60" s="324"/>
      <c r="AR60" s="324"/>
      <c r="AS60" s="324"/>
      <c r="AT60" s="324"/>
    </row>
    <row r="61" spans="1:46" s="650" customFormat="1" ht="21" hidden="1" customHeight="1" x14ac:dyDescent="0.2">
      <c r="A61" s="1196"/>
      <c r="B61" s="664" t="s">
        <v>292</v>
      </c>
      <c r="C61" s="688">
        <v>16</v>
      </c>
      <c r="D61" s="688">
        <v>18</v>
      </c>
      <c r="E61" s="688">
        <v>32</v>
      </c>
      <c r="F61" s="688">
        <v>20</v>
      </c>
      <c r="G61" s="688">
        <v>10</v>
      </c>
      <c r="H61" s="688">
        <v>13</v>
      </c>
      <c r="I61" s="688">
        <v>5</v>
      </c>
      <c r="J61" s="688">
        <v>13</v>
      </c>
      <c r="K61" s="688">
        <v>14</v>
      </c>
      <c r="L61" s="688">
        <v>10</v>
      </c>
      <c r="M61" s="688">
        <v>11</v>
      </c>
      <c r="N61" s="688">
        <v>0</v>
      </c>
      <c r="O61" s="689">
        <f t="shared" si="20"/>
        <v>162</v>
      </c>
      <c r="P61" s="689"/>
      <c r="R61" s="623"/>
      <c r="S61" s="623"/>
      <c r="T61" s="624"/>
      <c r="U61" s="625"/>
      <c r="V61" s="625"/>
      <c r="W61" s="625"/>
      <c r="X61" s="625"/>
      <c r="Y61" s="625"/>
      <c r="Z61" s="625"/>
      <c r="AA61" s="625"/>
      <c r="AB61" s="625"/>
      <c r="AC61" s="625"/>
      <c r="AD61" s="625"/>
      <c r="AE61" s="625"/>
      <c r="AF61" s="625"/>
      <c r="AG61" s="625"/>
      <c r="AH61" s="324"/>
      <c r="AI61" s="324"/>
      <c r="AJ61" s="324"/>
      <c r="AK61" s="324"/>
      <c r="AL61" s="324"/>
      <c r="AM61" s="324"/>
      <c r="AN61" s="324"/>
      <c r="AO61" s="324"/>
      <c r="AP61" s="324"/>
      <c r="AQ61" s="324"/>
      <c r="AR61" s="324"/>
      <c r="AS61" s="324"/>
      <c r="AT61" s="324"/>
    </row>
    <row r="62" spans="1:46" s="650" customFormat="1" ht="21" customHeight="1" x14ac:dyDescent="0.2">
      <c r="A62" s="1196"/>
      <c r="B62" s="695" t="s">
        <v>293</v>
      </c>
      <c r="C62" s="666">
        <v>18</v>
      </c>
      <c r="D62" s="666">
        <v>13</v>
      </c>
      <c r="E62" s="666">
        <v>18</v>
      </c>
      <c r="F62" s="666">
        <v>26</v>
      </c>
      <c r="G62" s="666">
        <v>18</v>
      </c>
      <c r="H62" s="666">
        <v>10</v>
      </c>
      <c r="I62" s="666">
        <v>4</v>
      </c>
      <c r="J62" s="666">
        <v>8</v>
      </c>
      <c r="K62" s="666">
        <v>5</v>
      </c>
      <c r="L62" s="666">
        <v>2</v>
      </c>
      <c r="M62" s="666">
        <v>23</v>
      </c>
      <c r="N62" s="666">
        <v>0</v>
      </c>
      <c r="O62" s="653">
        <f t="shared" si="20"/>
        <v>145</v>
      </c>
      <c r="P62" s="653"/>
      <c r="R62" s="623"/>
      <c r="S62" s="623"/>
      <c r="T62" s="624"/>
      <c r="U62" s="625"/>
      <c r="V62" s="625"/>
      <c r="W62" s="625"/>
      <c r="X62" s="625"/>
      <c r="Y62" s="625"/>
      <c r="Z62" s="625"/>
      <c r="AA62" s="625"/>
      <c r="AB62" s="625"/>
      <c r="AC62" s="625"/>
      <c r="AD62" s="625"/>
      <c r="AE62" s="625"/>
      <c r="AF62" s="625"/>
      <c r="AG62" s="625"/>
      <c r="AH62" s="324"/>
      <c r="AI62" s="324"/>
      <c r="AJ62" s="324"/>
      <c r="AK62" s="324"/>
      <c r="AL62" s="324"/>
      <c r="AM62" s="324"/>
      <c r="AN62" s="324"/>
      <c r="AO62" s="324"/>
      <c r="AP62" s="324"/>
      <c r="AQ62" s="324"/>
      <c r="AR62" s="324"/>
      <c r="AS62" s="324"/>
      <c r="AT62" s="324"/>
    </row>
    <row r="63" spans="1:46" s="507" customFormat="1" ht="21" hidden="1" customHeight="1" x14ac:dyDescent="0.2">
      <c r="A63" s="1196"/>
      <c r="B63" s="664" t="s">
        <v>294</v>
      </c>
      <c r="C63" s="688">
        <v>17</v>
      </c>
      <c r="D63" s="688">
        <v>23</v>
      </c>
      <c r="E63" s="688">
        <v>13</v>
      </c>
      <c r="F63" s="688">
        <v>19</v>
      </c>
      <c r="G63" s="688">
        <v>25</v>
      </c>
      <c r="H63" s="688">
        <v>7</v>
      </c>
      <c r="I63" s="688">
        <v>1</v>
      </c>
      <c r="J63" s="688">
        <v>10</v>
      </c>
      <c r="K63" s="688">
        <v>5</v>
      </c>
      <c r="L63" s="688">
        <v>2</v>
      </c>
      <c r="M63" s="688">
        <v>27</v>
      </c>
      <c r="N63" s="688">
        <v>0</v>
      </c>
      <c r="O63" s="689">
        <f t="shared" si="20"/>
        <v>149</v>
      </c>
      <c r="P63" s="689"/>
      <c r="Q63" s="650"/>
      <c r="R63" s="623"/>
      <c r="S63" s="623"/>
      <c r="T63" s="624"/>
      <c r="U63" s="625"/>
      <c r="V63" s="625"/>
      <c r="W63" s="625"/>
      <c r="X63" s="625"/>
      <c r="Y63" s="625"/>
      <c r="Z63" s="625"/>
      <c r="AA63" s="625"/>
      <c r="AB63" s="625"/>
      <c r="AC63" s="625"/>
      <c r="AD63" s="625"/>
      <c r="AE63" s="625"/>
      <c r="AF63" s="625"/>
      <c r="AG63" s="625"/>
      <c r="AH63" s="324"/>
      <c r="AI63" s="324"/>
      <c r="AJ63" s="324"/>
      <c r="AK63" s="324"/>
      <c r="AL63" s="324"/>
      <c r="AM63" s="324"/>
      <c r="AN63" s="324"/>
      <c r="AO63" s="324"/>
      <c r="AP63" s="324"/>
      <c r="AQ63" s="324"/>
      <c r="AR63" s="324"/>
      <c r="AS63" s="324"/>
      <c r="AT63" s="324"/>
    </row>
    <row r="64" spans="1:46" s="650" customFormat="1" ht="21" hidden="1" customHeight="1" x14ac:dyDescent="0.2">
      <c r="A64" s="1196"/>
      <c r="B64" s="664" t="s">
        <v>269</v>
      </c>
      <c r="C64" s="688">
        <f>SUM(C60:C63)</f>
        <v>63</v>
      </c>
      <c r="D64" s="688">
        <f t="shared" ref="D64:M64" si="22">SUM(D60:D63)</f>
        <v>65</v>
      </c>
      <c r="E64" s="688">
        <f t="shared" si="22"/>
        <v>92</v>
      </c>
      <c r="F64" s="688">
        <f t="shared" si="22"/>
        <v>83</v>
      </c>
      <c r="G64" s="688">
        <f t="shared" si="22"/>
        <v>76</v>
      </c>
      <c r="H64" s="688">
        <f t="shared" si="22"/>
        <v>34</v>
      </c>
      <c r="I64" s="688">
        <f t="shared" si="22"/>
        <v>17</v>
      </c>
      <c r="J64" s="688">
        <f t="shared" si="22"/>
        <v>37</v>
      </c>
      <c r="K64" s="688">
        <f t="shared" si="22"/>
        <v>34</v>
      </c>
      <c r="L64" s="688">
        <f t="shared" si="22"/>
        <v>16</v>
      </c>
      <c r="M64" s="688">
        <f t="shared" si="22"/>
        <v>78</v>
      </c>
      <c r="N64" s="688">
        <f>SUM(N60:N63)</f>
        <v>0</v>
      </c>
      <c r="O64" s="689">
        <f>SUM(O60:O63)</f>
        <v>595</v>
      </c>
      <c r="P64" s="689"/>
      <c r="R64" s="623"/>
      <c r="S64" s="623"/>
      <c r="T64" s="624"/>
      <c r="U64" s="625"/>
      <c r="V64" s="625"/>
      <c r="W64" s="625"/>
      <c r="X64" s="625"/>
      <c r="Y64" s="625"/>
      <c r="Z64" s="625"/>
      <c r="AA64" s="625"/>
      <c r="AB64" s="625"/>
      <c r="AC64" s="625"/>
      <c r="AD64" s="625"/>
      <c r="AE64" s="625"/>
      <c r="AF64" s="625"/>
      <c r="AG64" s="625"/>
      <c r="AH64" s="324"/>
      <c r="AI64" s="324"/>
      <c r="AJ64" s="324"/>
      <c r="AK64" s="324"/>
      <c r="AL64" s="324"/>
      <c r="AM64" s="324"/>
      <c r="AN64" s="324"/>
      <c r="AO64" s="324"/>
      <c r="AP64" s="324"/>
      <c r="AQ64" s="324"/>
      <c r="AR64" s="324"/>
      <c r="AS64" s="324"/>
      <c r="AT64" s="324"/>
    </row>
    <row r="65" spans="1:46" ht="21" customHeight="1" x14ac:dyDescent="0.2">
      <c r="A65" s="1196"/>
      <c r="B65" s="190" t="s">
        <v>582</v>
      </c>
      <c r="C65" s="687">
        <f>C57-C62</f>
        <v>-15</v>
      </c>
      <c r="D65" s="687">
        <f t="shared" ref="D65:O65" si="23">D57-D62</f>
        <v>-13</v>
      </c>
      <c r="E65" s="687">
        <f t="shared" si="23"/>
        <v>10</v>
      </c>
      <c r="F65" s="687">
        <f t="shared" si="23"/>
        <v>-5</v>
      </c>
      <c r="G65" s="687">
        <f t="shared" si="23"/>
        <v>-7</v>
      </c>
      <c r="H65" s="687">
        <f t="shared" si="23"/>
        <v>4</v>
      </c>
      <c r="I65" s="687">
        <f t="shared" si="23"/>
        <v>1</v>
      </c>
      <c r="J65" s="687">
        <f t="shared" si="23"/>
        <v>1</v>
      </c>
      <c r="K65" s="687">
        <f t="shared" si="23"/>
        <v>9</v>
      </c>
      <c r="L65" s="687">
        <f t="shared" si="23"/>
        <v>2</v>
      </c>
      <c r="M65" s="687">
        <f t="shared" si="23"/>
        <v>-2</v>
      </c>
      <c r="N65" s="687">
        <f t="shared" si="23"/>
        <v>0</v>
      </c>
      <c r="O65" s="697">
        <f t="shared" si="23"/>
        <v>-15</v>
      </c>
      <c r="P65" s="697"/>
      <c r="Q65" s="650"/>
      <c r="R65" s="323"/>
      <c r="S65" s="323"/>
      <c r="T65" s="329"/>
      <c r="U65" s="328"/>
      <c r="V65" s="328"/>
      <c r="W65" s="328"/>
      <c r="X65" s="328"/>
      <c r="Y65" s="328"/>
      <c r="Z65" s="328"/>
      <c r="AA65" s="328"/>
      <c r="AB65" s="328"/>
      <c r="AC65" s="328"/>
      <c r="AD65" s="328"/>
      <c r="AE65" s="328"/>
      <c r="AF65" s="328"/>
      <c r="AG65" s="328"/>
      <c r="AH65" s="324"/>
      <c r="AI65" s="324"/>
      <c r="AJ65" s="324"/>
      <c r="AK65" s="324"/>
      <c r="AL65" s="324"/>
      <c r="AM65" s="324"/>
      <c r="AN65" s="324"/>
      <c r="AO65" s="324"/>
      <c r="AP65" s="324"/>
      <c r="AQ65" s="324"/>
      <c r="AR65" s="324"/>
      <c r="AS65" s="324"/>
      <c r="AT65" s="324"/>
    </row>
    <row r="66" spans="1:46" s="650" customFormat="1" ht="21" customHeight="1" x14ac:dyDescent="0.2">
      <c r="A66" s="1261"/>
      <c r="B66" s="1165" t="s">
        <v>584</v>
      </c>
      <c r="C66" s="686">
        <f>C57-C56</f>
        <v>3</v>
      </c>
      <c r="D66" s="686">
        <f t="shared" ref="D66:O66" si="24">D57-D56</f>
        <v>-2</v>
      </c>
      <c r="E66" s="686">
        <f t="shared" si="24"/>
        <v>9</v>
      </c>
      <c r="F66" s="686">
        <f t="shared" si="24"/>
        <v>-8</v>
      </c>
      <c r="G66" s="686">
        <f t="shared" si="24"/>
        <v>3</v>
      </c>
      <c r="H66" s="686">
        <f t="shared" si="24"/>
        <v>2</v>
      </c>
      <c r="I66" s="686">
        <f t="shared" si="24"/>
        <v>3</v>
      </c>
      <c r="J66" s="686">
        <f t="shared" si="24"/>
        <v>-2</v>
      </c>
      <c r="K66" s="686">
        <f t="shared" si="24"/>
        <v>-1</v>
      </c>
      <c r="L66" s="686">
        <f t="shared" si="24"/>
        <v>-9</v>
      </c>
      <c r="M66" s="686">
        <f t="shared" si="24"/>
        <v>10</v>
      </c>
      <c r="N66" s="686">
        <f t="shared" si="24"/>
        <v>0</v>
      </c>
      <c r="O66" s="696">
        <f t="shared" si="24"/>
        <v>8</v>
      </c>
      <c r="P66" s="696"/>
      <c r="R66" s="623"/>
      <c r="S66" s="623"/>
      <c r="T66" s="329"/>
      <c r="U66" s="625"/>
      <c r="V66" s="625"/>
      <c r="W66" s="625"/>
      <c r="X66" s="625"/>
      <c r="Y66" s="625"/>
      <c r="Z66" s="625"/>
      <c r="AA66" s="625"/>
      <c r="AB66" s="625"/>
      <c r="AC66" s="625"/>
      <c r="AD66" s="625"/>
      <c r="AE66" s="625"/>
      <c r="AF66" s="625"/>
      <c r="AG66" s="625"/>
      <c r="AH66" s="324"/>
      <c r="AI66" s="324"/>
      <c r="AJ66" s="324"/>
      <c r="AK66" s="324"/>
      <c r="AL66" s="324"/>
      <c r="AM66" s="324"/>
      <c r="AN66" s="324"/>
      <c r="AO66" s="324"/>
      <c r="AP66" s="324"/>
      <c r="AQ66" s="324"/>
      <c r="AR66" s="324"/>
      <c r="AS66" s="324"/>
      <c r="AT66" s="324"/>
    </row>
    <row r="67" spans="1:46" ht="21" customHeight="1" x14ac:dyDescent="0.2">
      <c r="A67" s="1260" t="s">
        <v>65</v>
      </c>
      <c r="B67" s="684" t="s">
        <v>353</v>
      </c>
      <c r="C67" s="601">
        <v>9</v>
      </c>
      <c r="D67" s="601">
        <v>8</v>
      </c>
      <c r="E67" s="601">
        <v>21</v>
      </c>
      <c r="F67" s="601">
        <v>1</v>
      </c>
      <c r="G67" s="601">
        <v>11</v>
      </c>
      <c r="H67" s="601">
        <v>4</v>
      </c>
      <c r="I67" s="601">
        <v>0</v>
      </c>
      <c r="J67" s="601">
        <v>15</v>
      </c>
      <c r="K67" s="601">
        <v>13</v>
      </c>
      <c r="L67" s="601">
        <v>8</v>
      </c>
      <c r="M67" s="601">
        <v>27</v>
      </c>
      <c r="N67" s="601">
        <v>0</v>
      </c>
      <c r="O67" s="597">
        <f t="shared" ref="O67:O75" si="25">SUM(C67:N67)</f>
        <v>117</v>
      </c>
      <c r="P67" s="597"/>
      <c r="Q67" s="650"/>
      <c r="R67" s="323"/>
      <c r="S67" s="323"/>
      <c r="T67" s="327"/>
      <c r="U67" s="328"/>
      <c r="V67" s="328"/>
      <c r="W67" s="328"/>
      <c r="X67" s="328"/>
      <c r="Y67" s="328"/>
      <c r="Z67" s="328"/>
      <c r="AA67" s="328"/>
      <c r="AB67" s="328"/>
      <c r="AC67" s="328"/>
      <c r="AD67" s="328"/>
      <c r="AE67" s="328"/>
      <c r="AF67" s="328"/>
      <c r="AG67" s="328"/>
      <c r="AH67" s="324"/>
      <c r="AI67" s="324"/>
      <c r="AJ67" s="324"/>
      <c r="AK67" s="324"/>
      <c r="AL67" s="324"/>
      <c r="AM67" s="324"/>
      <c r="AN67" s="324"/>
      <c r="AO67" s="324"/>
      <c r="AP67" s="324"/>
      <c r="AQ67" s="324"/>
      <c r="AR67" s="324"/>
      <c r="AS67" s="324"/>
      <c r="AT67" s="324"/>
    </row>
    <row r="68" spans="1:46" ht="21" customHeight="1" x14ac:dyDescent="0.2">
      <c r="A68" s="1196"/>
      <c r="B68" s="685" t="s">
        <v>354</v>
      </c>
      <c r="C68" s="671">
        <v>9</v>
      </c>
      <c r="D68" s="671">
        <v>17</v>
      </c>
      <c r="E68" s="671">
        <v>33</v>
      </c>
      <c r="F68" s="671">
        <v>51</v>
      </c>
      <c r="G68" s="671">
        <v>25</v>
      </c>
      <c r="H68" s="671">
        <v>9</v>
      </c>
      <c r="I68" s="671">
        <v>11</v>
      </c>
      <c r="J68" s="671">
        <v>34</v>
      </c>
      <c r="K68" s="671">
        <v>27</v>
      </c>
      <c r="L68" s="671">
        <v>15</v>
      </c>
      <c r="M68" s="671">
        <v>24</v>
      </c>
      <c r="N68" s="671">
        <v>0</v>
      </c>
      <c r="O68" s="656">
        <f t="shared" si="25"/>
        <v>255</v>
      </c>
      <c r="P68" s="656"/>
      <c r="Q68" s="650"/>
      <c r="R68" s="323"/>
      <c r="S68" s="323"/>
      <c r="T68" s="327"/>
      <c r="U68" s="328"/>
      <c r="V68" s="328"/>
      <c r="W68" s="328"/>
      <c r="X68" s="328"/>
      <c r="Y68" s="328"/>
      <c r="Z68" s="328"/>
      <c r="AA68" s="328"/>
      <c r="AB68" s="328"/>
      <c r="AC68" s="328"/>
      <c r="AD68" s="328"/>
      <c r="AE68" s="328"/>
      <c r="AF68" s="328"/>
      <c r="AG68" s="328"/>
      <c r="AH68" s="324"/>
      <c r="AI68" s="324"/>
      <c r="AJ68" s="324"/>
      <c r="AK68" s="324"/>
      <c r="AL68" s="324"/>
      <c r="AM68" s="324"/>
      <c r="AN68" s="324"/>
      <c r="AO68" s="324"/>
      <c r="AP68" s="324"/>
      <c r="AQ68" s="324"/>
      <c r="AR68" s="324"/>
      <c r="AS68" s="324"/>
      <c r="AT68" s="324"/>
    </row>
    <row r="69" spans="1:46" ht="21" customHeight="1" x14ac:dyDescent="0.2">
      <c r="A69" s="1196"/>
      <c r="B69" s="684" t="s">
        <v>355</v>
      </c>
      <c r="C69" s="666">
        <v>5</v>
      </c>
      <c r="D69" s="666">
        <v>9</v>
      </c>
      <c r="E69" s="666">
        <v>49</v>
      </c>
      <c r="F69" s="666">
        <v>50</v>
      </c>
      <c r="G69" s="666">
        <v>30</v>
      </c>
      <c r="H69" s="666">
        <v>15</v>
      </c>
      <c r="I69" s="666">
        <v>22</v>
      </c>
      <c r="J69" s="666">
        <v>27</v>
      </c>
      <c r="K69" s="666">
        <v>28</v>
      </c>
      <c r="L69" s="666">
        <v>13</v>
      </c>
      <c r="M69" s="666">
        <v>46</v>
      </c>
      <c r="N69" s="666">
        <v>0</v>
      </c>
      <c r="O69" s="653">
        <f t="shared" si="25"/>
        <v>294</v>
      </c>
      <c r="P69" s="653"/>
      <c r="Q69" s="650"/>
      <c r="R69" s="323"/>
      <c r="S69" s="323"/>
      <c r="T69" s="327"/>
      <c r="U69" s="328"/>
      <c r="V69" s="328"/>
      <c r="W69" s="328"/>
      <c r="X69" s="328"/>
      <c r="Y69" s="328"/>
      <c r="Z69" s="328"/>
      <c r="AA69" s="328"/>
      <c r="AB69" s="328"/>
      <c r="AC69" s="328"/>
      <c r="AD69" s="328"/>
      <c r="AE69" s="328"/>
      <c r="AF69" s="328"/>
      <c r="AG69" s="328"/>
      <c r="AH69" s="324"/>
      <c r="AI69" s="324"/>
      <c r="AJ69" s="324"/>
      <c r="AK69" s="324"/>
      <c r="AL69" s="324"/>
      <c r="AM69" s="324"/>
      <c r="AN69" s="324"/>
      <c r="AO69" s="324"/>
      <c r="AP69" s="324"/>
      <c r="AQ69" s="324"/>
      <c r="AR69" s="324"/>
      <c r="AS69" s="324"/>
      <c r="AT69" s="324"/>
    </row>
    <row r="70" spans="1:46" ht="21" hidden="1" customHeight="1" x14ac:dyDescent="0.2">
      <c r="A70" s="1196"/>
      <c r="B70" s="685" t="s">
        <v>356</v>
      </c>
      <c r="C70" s="671"/>
      <c r="D70" s="671"/>
      <c r="E70" s="671"/>
      <c r="F70" s="671"/>
      <c r="G70" s="671"/>
      <c r="H70" s="671"/>
      <c r="I70" s="671"/>
      <c r="J70" s="671"/>
      <c r="K70" s="671"/>
      <c r="L70" s="671"/>
      <c r="M70" s="671"/>
      <c r="N70" s="671"/>
      <c r="O70" s="656">
        <f t="shared" si="25"/>
        <v>0</v>
      </c>
      <c r="P70" s="656"/>
      <c r="Q70" s="650"/>
      <c r="R70" s="323"/>
      <c r="S70" s="323"/>
      <c r="T70" s="327"/>
      <c r="U70" s="328"/>
      <c r="V70" s="328"/>
      <c r="W70" s="328"/>
      <c r="X70" s="328"/>
      <c r="Y70" s="328"/>
      <c r="Z70" s="328"/>
      <c r="AA70" s="328"/>
      <c r="AB70" s="328"/>
      <c r="AC70" s="328"/>
      <c r="AD70" s="328"/>
      <c r="AE70" s="328"/>
      <c r="AF70" s="328"/>
      <c r="AG70" s="328"/>
      <c r="AH70" s="324"/>
      <c r="AI70" s="324"/>
      <c r="AJ70" s="324"/>
      <c r="AK70" s="324"/>
      <c r="AL70" s="324"/>
      <c r="AM70" s="324"/>
      <c r="AN70" s="324"/>
      <c r="AO70" s="324"/>
      <c r="AP70" s="324"/>
      <c r="AQ70" s="324"/>
      <c r="AR70" s="324"/>
      <c r="AS70" s="324"/>
      <c r="AT70" s="324"/>
    </row>
    <row r="71" spans="1:46" ht="21" customHeight="1" x14ac:dyDescent="0.2">
      <c r="A71" s="1196"/>
      <c r="B71" s="190" t="s">
        <v>362</v>
      </c>
      <c r="C71" s="660">
        <f>SUM(C67:C70)</f>
        <v>23</v>
      </c>
      <c r="D71" s="660">
        <f t="shared" ref="D71:N71" si="26">SUM(D67:D70)</f>
        <v>34</v>
      </c>
      <c r="E71" s="660">
        <f t="shared" si="26"/>
        <v>103</v>
      </c>
      <c r="F71" s="660">
        <f t="shared" si="26"/>
        <v>102</v>
      </c>
      <c r="G71" s="660">
        <f t="shared" si="26"/>
        <v>66</v>
      </c>
      <c r="H71" s="660">
        <f t="shared" si="26"/>
        <v>28</v>
      </c>
      <c r="I71" s="660">
        <f t="shared" si="26"/>
        <v>33</v>
      </c>
      <c r="J71" s="660">
        <f t="shared" si="26"/>
        <v>76</v>
      </c>
      <c r="K71" s="660">
        <f t="shared" si="26"/>
        <v>68</v>
      </c>
      <c r="L71" s="660">
        <f t="shared" si="26"/>
        <v>36</v>
      </c>
      <c r="M71" s="660">
        <f t="shared" si="26"/>
        <v>97</v>
      </c>
      <c r="N71" s="660">
        <f t="shared" si="26"/>
        <v>0</v>
      </c>
      <c r="O71" s="247">
        <f t="shared" si="25"/>
        <v>666</v>
      </c>
      <c r="P71" s="247"/>
      <c r="Q71" s="650"/>
      <c r="R71" s="323"/>
      <c r="S71" s="323"/>
      <c r="T71" s="327"/>
      <c r="U71" s="328"/>
      <c r="V71" s="328"/>
      <c r="W71" s="328"/>
      <c r="X71" s="328"/>
      <c r="Y71" s="328"/>
      <c r="Z71" s="328"/>
      <c r="AA71" s="328"/>
      <c r="AB71" s="328"/>
      <c r="AC71" s="328"/>
      <c r="AD71" s="328"/>
      <c r="AE71" s="328"/>
      <c r="AF71" s="328"/>
      <c r="AG71" s="328"/>
      <c r="AH71" s="324"/>
      <c r="AI71" s="324"/>
      <c r="AJ71" s="324"/>
      <c r="AK71" s="324"/>
      <c r="AL71" s="324"/>
      <c r="AM71" s="324"/>
      <c r="AN71" s="324"/>
      <c r="AO71" s="324"/>
      <c r="AP71" s="324"/>
      <c r="AQ71" s="324"/>
      <c r="AR71" s="324"/>
      <c r="AS71" s="324"/>
      <c r="AT71" s="324"/>
    </row>
    <row r="72" spans="1:46" ht="21" hidden="1" customHeight="1" x14ac:dyDescent="0.2">
      <c r="A72" s="1196"/>
      <c r="B72" s="664" t="s">
        <v>291</v>
      </c>
      <c r="C72" s="688">
        <v>49</v>
      </c>
      <c r="D72" s="688">
        <v>35</v>
      </c>
      <c r="E72" s="688">
        <v>40</v>
      </c>
      <c r="F72" s="688">
        <v>36</v>
      </c>
      <c r="G72" s="688">
        <v>41</v>
      </c>
      <c r="H72" s="688">
        <v>9</v>
      </c>
      <c r="I72" s="688">
        <v>35</v>
      </c>
      <c r="J72" s="688">
        <v>27</v>
      </c>
      <c r="K72" s="688">
        <v>22</v>
      </c>
      <c r="L72" s="688">
        <v>13</v>
      </c>
      <c r="M72" s="688">
        <v>55</v>
      </c>
      <c r="N72" s="688">
        <v>0</v>
      </c>
      <c r="O72" s="689">
        <f t="shared" si="25"/>
        <v>362</v>
      </c>
      <c r="P72" s="689"/>
      <c r="Q72" s="650"/>
      <c r="R72" s="323"/>
      <c r="S72" s="323"/>
      <c r="T72" s="327"/>
      <c r="U72" s="328"/>
      <c r="V72" s="328"/>
      <c r="W72" s="328"/>
      <c r="X72" s="328"/>
      <c r="Y72" s="328"/>
      <c r="Z72" s="328"/>
      <c r="AA72" s="328"/>
      <c r="AB72" s="328"/>
      <c r="AC72" s="328"/>
      <c r="AD72" s="328"/>
      <c r="AE72" s="328"/>
      <c r="AF72" s="328"/>
      <c r="AG72" s="328"/>
      <c r="AH72" s="324"/>
      <c r="AI72" s="324"/>
      <c r="AJ72" s="324"/>
      <c r="AK72" s="324"/>
      <c r="AL72" s="324"/>
      <c r="AM72" s="324"/>
      <c r="AN72" s="324"/>
      <c r="AO72" s="324"/>
      <c r="AP72" s="324"/>
      <c r="AQ72" s="324"/>
      <c r="AR72" s="324"/>
      <c r="AS72" s="324"/>
      <c r="AT72" s="324"/>
    </row>
    <row r="73" spans="1:46" s="650" customFormat="1" ht="21" hidden="1" customHeight="1" x14ac:dyDescent="0.2">
      <c r="A73" s="1196"/>
      <c r="B73" s="664" t="s">
        <v>292</v>
      </c>
      <c r="C73" s="688">
        <v>39</v>
      </c>
      <c r="D73" s="688">
        <v>25</v>
      </c>
      <c r="E73" s="688">
        <v>57</v>
      </c>
      <c r="F73" s="688">
        <v>70</v>
      </c>
      <c r="G73" s="688">
        <v>21</v>
      </c>
      <c r="H73" s="688">
        <v>18</v>
      </c>
      <c r="I73" s="688">
        <v>24</v>
      </c>
      <c r="J73" s="688">
        <v>27</v>
      </c>
      <c r="K73" s="688">
        <v>17</v>
      </c>
      <c r="L73" s="688">
        <v>9</v>
      </c>
      <c r="M73" s="688">
        <v>24</v>
      </c>
      <c r="N73" s="688">
        <v>0</v>
      </c>
      <c r="O73" s="689">
        <f t="shared" si="25"/>
        <v>331</v>
      </c>
      <c r="P73" s="689"/>
      <c r="R73" s="623"/>
      <c r="S73" s="623"/>
      <c r="T73" s="624"/>
      <c r="U73" s="625"/>
      <c r="V73" s="625"/>
      <c r="W73" s="625"/>
      <c r="X73" s="625"/>
      <c r="Y73" s="625"/>
      <c r="Z73" s="625"/>
      <c r="AA73" s="625"/>
      <c r="AB73" s="625"/>
      <c r="AC73" s="625"/>
      <c r="AD73" s="625"/>
      <c r="AE73" s="625"/>
      <c r="AF73" s="625"/>
      <c r="AG73" s="625"/>
      <c r="AH73" s="324"/>
      <c r="AI73" s="324"/>
      <c r="AJ73" s="324"/>
      <c r="AK73" s="324"/>
      <c r="AL73" s="324"/>
      <c r="AM73" s="324"/>
      <c r="AN73" s="324"/>
      <c r="AO73" s="324"/>
      <c r="AP73" s="324"/>
      <c r="AQ73" s="324"/>
      <c r="AR73" s="324"/>
      <c r="AS73" s="324"/>
      <c r="AT73" s="324"/>
    </row>
    <row r="74" spans="1:46" s="650" customFormat="1" ht="21" customHeight="1" x14ac:dyDescent="0.2">
      <c r="A74" s="1196"/>
      <c r="B74" s="695" t="s">
        <v>293</v>
      </c>
      <c r="C74" s="666">
        <v>36</v>
      </c>
      <c r="D74" s="666">
        <v>36</v>
      </c>
      <c r="E74" s="666">
        <v>36</v>
      </c>
      <c r="F74" s="666">
        <v>50</v>
      </c>
      <c r="G74" s="666">
        <v>21</v>
      </c>
      <c r="H74" s="666">
        <v>17</v>
      </c>
      <c r="I74" s="666">
        <v>23</v>
      </c>
      <c r="J74" s="666">
        <v>28</v>
      </c>
      <c r="K74" s="666">
        <v>15</v>
      </c>
      <c r="L74" s="666">
        <v>17</v>
      </c>
      <c r="M74" s="666">
        <v>34</v>
      </c>
      <c r="N74" s="666">
        <v>0</v>
      </c>
      <c r="O74" s="653">
        <f t="shared" si="25"/>
        <v>313</v>
      </c>
      <c r="P74" s="653"/>
      <c r="R74" s="623"/>
      <c r="S74" s="623"/>
      <c r="T74" s="624"/>
      <c r="U74" s="625"/>
      <c r="V74" s="625"/>
      <c r="W74" s="625"/>
      <c r="X74" s="625"/>
      <c r="Y74" s="625"/>
      <c r="Z74" s="625"/>
      <c r="AA74" s="625"/>
      <c r="AB74" s="625"/>
      <c r="AC74" s="625"/>
      <c r="AD74" s="625"/>
      <c r="AE74" s="625"/>
      <c r="AF74" s="625"/>
      <c r="AG74" s="625"/>
      <c r="AH74" s="324"/>
      <c r="AI74" s="324"/>
      <c r="AJ74" s="324"/>
      <c r="AK74" s="324"/>
      <c r="AL74" s="324"/>
      <c r="AM74" s="324"/>
      <c r="AN74" s="324"/>
      <c r="AO74" s="324"/>
      <c r="AP74" s="324"/>
      <c r="AQ74" s="324"/>
      <c r="AR74" s="324"/>
      <c r="AS74" s="324"/>
      <c r="AT74" s="324"/>
    </row>
    <row r="75" spans="1:46" s="507" customFormat="1" ht="21" hidden="1" customHeight="1" x14ac:dyDescent="0.2">
      <c r="A75" s="1196"/>
      <c r="B75" s="664" t="s">
        <v>294</v>
      </c>
      <c r="C75" s="688">
        <v>29</v>
      </c>
      <c r="D75" s="688">
        <v>34</v>
      </c>
      <c r="E75" s="688">
        <v>40</v>
      </c>
      <c r="F75" s="688">
        <v>40</v>
      </c>
      <c r="G75" s="688">
        <v>20</v>
      </c>
      <c r="H75" s="688">
        <v>15</v>
      </c>
      <c r="I75" s="688">
        <v>13</v>
      </c>
      <c r="J75" s="688">
        <v>12</v>
      </c>
      <c r="K75" s="688">
        <v>16</v>
      </c>
      <c r="L75" s="688">
        <v>6</v>
      </c>
      <c r="M75" s="688">
        <v>35</v>
      </c>
      <c r="N75" s="688">
        <v>0</v>
      </c>
      <c r="O75" s="689">
        <f t="shared" si="25"/>
        <v>260</v>
      </c>
      <c r="P75" s="689"/>
      <c r="Q75" s="650"/>
      <c r="R75" s="623"/>
      <c r="S75" s="623"/>
      <c r="T75" s="624"/>
      <c r="U75" s="625"/>
      <c r="V75" s="625"/>
      <c r="W75" s="625"/>
      <c r="X75" s="625"/>
      <c r="Y75" s="625"/>
      <c r="Z75" s="625"/>
      <c r="AA75" s="625"/>
      <c r="AB75" s="625"/>
      <c r="AC75" s="625"/>
      <c r="AD75" s="625"/>
      <c r="AE75" s="625"/>
      <c r="AF75" s="625"/>
      <c r="AG75" s="625"/>
      <c r="AH75" s="324"/>
      <c r="AI75" s="324"/>
      <c r="AJ75" s="324"/>
      <c r="AK75" s="324"/>
      <c r="AL75" s="324"/>
      <c r="AM75" s="324"/>
      <c r="AN75" s="324"/>
      <c r="AO75" s="324"/>
      <c r="AP75" s="324"/>
      <c r="AQ75" s="324"/>
      <c r="AR75" s="324"/>
      <c r="AS75" s="324"/>
      <c r="AT75" s="324"/>
    </row>
    <row r="76" spans="1:46" s="650" customFormat="1" ht="21" hidden="1" customHeight="1" x14ac:dyDescent="0.2">
      <c r="A76" s="1196"/>
      <c r="B76" s="664" t="s">
        <v>269</v>
      </c>
      <c r="C76" s="688">
        <f>SUM(C72:C75)</f>
        <v>153</v>
      </c>
      <c r="D76" s="688">
        <f t="shared" ref="D76:M76" si="27">SUM(D72:D75)</f>
        <v>130</v>
      </c>
      <c r="E76" s="688">
        <f t="shared" si="27"/>
        <v>173</v>
      </c>
      <c r="F76" s="688">
        <f t="shared" si="27"/>
        <v>196</v>
      </c>
      <c r="G76" s="688">
        <f t="shared" si="27"/>
        <v>103</v>
      </c>
      <c r="H76" s="688">
        <f t="shared" si="27"/>
        <v>59</v>
      </c>
      <c r="I76" s="688">
        <f t="shared" si="27"/>
        <v>95</v>
      </c>
      <c r="J76" s="688">
        <f t="shared" si="27"/>
        <v>94</v>
      </c>
      <c r="K76" s="688">
        <f t="shared" si="27"/>
        <v>70</v>
      </c>
      <c r="L76" s="688">
        <f t="shared" si="27"/>
        <v>45</v>
      </c>
      <c r="M76" s="688">
        <f t="shared" si="27"/>
        <v>148</v>
      </c>
      <c r="N76" s="688">
        <f>SUM(N72:N75)</f>
        <v>0</v>
      </c>
      <c r="O76" s="689">
        <f>SUM(O72:O75)</f>
        <v>1266</v>
      </c>
      <c r="P76" s="689"/>
      <c r="R76" s="623"/>
      <c r="S76" s="623"/>
      <c r="T76" s="624"/>
      <c r="U76" s="625"/>
      <c r="V76" s="625"/>
      <c r="W76" s="625"/>
      <c r="X76" s="625"/>
      <c r="Y76" s="625"/>
      <c r="Z76" s="625"/>
      <c r="AA76" s="625"/>
      <c r="AB76" s="625"/>
      <c r="AC76" s="625"/>
      <c r="AD76" s="625"/>
      <c r="AE76" s="625"/>
      <c r="AF76" s="625"/>
      <c r="AG76" s="625"/>
      <c r="AH76" s="324"/>
      <c r="AI76" s="324"/>
      <c r="AJ76" s="324"/>
      <c r="AK76" s="324"/>
      <c r="AL76" s="324"/>
      <c r="AM76" s="324"/>
      <c r="AN76" s="324"/>
      <c r="AO76" s="324"/>
      <c r="AP76" s="324"/>
      <c r="AQ76" s="324"/>
      <c r="AR76" s="324"/>
      <c r="AS76" s="324"/>
      <c r="AT76" s="324"/>
    </row>
    <row r="77" spans="1:46" ht="21" customHeight="1" x14ac:dyDescent="0.2">
      <c r="A77" s="1196"/>
      <c r="B77" s="190" t="s">
        <v>582</v>
      </c>
      <c r="C77" s="687">
        <f>C69-C74</f>
        <v>-31</v>
      </c>
      <c r="D77" s="687">
        <f t="shared" ref="D77:O77" si="28">D69-D74</f>
        <v>-27</v>
      </c>
      <c r="E77" s="687">
        <f t="shared" si="28"/>
        <v>13</v>
      </c>
      <c r="F77" s="687">
        <f t="shared" si="28"/>
        <v>0</v>
      </c>
      <c r="G77" s="687">
        <f t="shared" si="28"/>
        <v>9</v>
      </c>
      <c r="H77" s="687">
        <f t="shared" si="28"/>
        <v>-2</v>
      </c>
      <c r="I77" s="687">
        <f t="shared" si="28"/>
        <v>-1</v>
      </c>
      <c r="J77" s="687">
        <f t="shared" si="28"/>
        <v>-1</v>
      </c>
      <c r="K77" s="687">
        <f t="shared" si="28"/>
        <v>13</v>
      </c>
      <c r="L77" s="687">
        <f t="shared" si="28"/>
        <v>-4</v>
      </c>
      <c r="M77" s="687">
        <f t="shared" si="28"/>
        <v>12</v>
      </c>
      <c r="N77" s="687">
        <f t="shared" si="28"/>
        <v>0</v>
      </c>
      <c r="O77" s="697">
        <f t="shared" si="28"/>
        <v>-19</v>
      </c>
      <c r="P77" s="697"/>
      <c r="Q77" s="650"/>
      <c r="R77" s="323"/>
      <c r="S77" s="323"/>
      <c r="T77" s="329"/>
      <c r="U77" s="328"/>
      <c r="V77" s="328"/>
      <c r="W77" s="328"/>
      <c r="X77" s="328"/>
      <c r="Y77" s="328"/>
      <c r="Z77" s="328"/>
      <c r="AA77" s="328"/>
      <c r="AB77" s="328"/>
      <c r="AC77" s="328"/>
      <c r="AD77" s="328"/>
      <c r="AE77" s="328"/>
      <c r="AF77" s="328"/>
      <c r="AG77" s="328"/>
      <c r="AH77" s="324"/>
      <c r="AI77" s="324"/>
      <c r="AJ77" s="324"/>
      <c r="AK77" s="324"/>
      <c r="AL77" s="324"/>
      <c r="AM77" s="324"/>
      <c r="AN77" s="324"/>
      <c r="AO77" s="324"/>
      <c r="AP77" s="324"/>
      <c r="AQ77" s="324"/>
      <c r="AR77" s="324"/>
      <c r="AS77" s="324"/>
      <c r="AT77" s="324"/>
    </row>
    <row r="78" spans="1:46" s="650" customFormat="1" ht="21" customHeight="1" x14ac:dyDescent="0.2">
      <c r="A78" s="1261"/>
      <c r="B78" s="1165" t="s">
        <v>584</v>
      </c>
      <c r="C78" s="686">
        <f>C69-C68</f>
        <v>-4</v>
      </c>
      <c r="D78" s="686">
        <f t="shared" ref="D78:O78" si="29">D69-D68</f>
        <v>-8</v>
      </c>
      <c r="E78" s="686">
        <f t="shared" si="29"/>
        <v>16</v>
      </c>
      <c r="F78" s="686">
        <f t="shared" si="29"/>
        <v>-1</v>
      </c>
      <c r="G78" s="686">
        <f t="shared" si="29"/>
        <v>5</v>
      </c>
      <c r="H78" s="686">
        <f t="shared" si="29"/>
        <v>6</v>
      </c>
      <c r="I78" s="686">
        <f t="shared" si="29"/>
        <v>11</v>
      </c>
      <c r="J78" s="686">
        <f t="shared" si="29"/>
        <v>-7</v>
      </c>
      <c r="K78" s="686">
        <f t="shared" si="29"/>
        <v>1</v>
      </c>
      <c r="L78" s="686">
        <f t="shared" si="29"/>
        <v>-2</v>
      </c>
      <c r="M78" s="686">
        <f t="shared" si="29"/>
        <v>22</v>
      </c>
      <c r="N78" s="686">
        <f t="shared" si="29"/>
        <v>0</v>
      </c>
      <c r="O78" s="696">
        <f t="shared" si="29"/>
        <v>39</v>
      </c>
      <c r="P78" s="696"/>
      <c r="R78" s="623"/>
      <c r="S78" s="623"/>
      <c r="T78" s="329"/>
      <c r="U78" s="625"/>
      <c r="V78" s="625"/>
      <c r="W78" s="625"/>
      <c r="X78" s="625"/>
      <c r="Y78" s="625"/>
      <c r="Z78" s="625"/>
      <c r="AA78" s="625"/>
      <c r="AB78" s="625"/>
      <c r="AC78" s="625"/>
      <c r="AD78" s="625"/>
      <c r="AE78" s="625"/>
      <c r="AF78" s="625"/>
      <c r="AG78" s="625"/>
      <c r="AH78" s="324"/>
      <c r="AI78" s="324"/>
      <c r="AJ78" s="324"/>
      <c r="AK78" s="324"/>
      <c r="AL78" s="324"/>
      <c r="AM78" s="324"/>
      <c r="AN78" s="324"/>
      <c r="AO78" s="324"/>
      <c r="AP78" s="324"/>
      <c r="AQ78" s="324"/>
      <c r="AR78" s="324"/>
      <c r="AS78" s="324"/>
      <c r="AT78" s="324"/>
    </row>
    <row r="79" spans="1:46" ht="21" customHeight="1" x14ac:dyDescent="0.2">
      <c r="A79" s="1260" t="s">
        <v>66</v>
      </c>
      <c r="B79" s="684" t="s">
        <v>353</v>
      </c>
      <c r="C79" s="601">
        <v>0</v>
      </c>
      <c r="D79" s="601">
        <v>4</v>
      </c>
      <c r="E79" s="601">
        <v>4</v>
      </c>
      <c r="F79" s="601">
        <v>0</v>
      </c>
      <c r="G79" s="601">
        <v>0</v>
      </c>
      <c r="H79" s="601">
        <v>2</v>
      </c>
      <c r="I79" s="601">
        <v>1</v>
      </c>
      <c r="J79" s="601">
        <v>1</v>
      </c>
      <c r="K79" s="601">
        <v>2</v>
      </c>
      <c r="L79" s="601">
        <v>1</v>
      </c>
      <c r="M79" s="601">
        <v>23</v>
      </c>
      <c r="N79" s="601">
        <v>0</v>
      </c>
      <c r="O79" s="597">
        <f t="shared" ref="O79:O87" si="30">SUM(C79:N79)</f>
        <v>38</v>
      </c>
      <c r="P79" s="597"/>
      <c r="Q79" s="650"/>
      <c r="R79" s="323"/>
      <c r="S79" s="323"/>
      <c r="T79" s="327"/>
      <c r="U79" s="328"/>
      <c r="V79" s="328"/>
      <c r="W79" s="328"/>
      <c r="X79" s="328"/>
      <c r="Y79" s="328"/>
      <c r="Z79" s="328"/>
      <c r="AA79" s="328"/>
      <c r="AB79" s="328"/>
      <c r="AC79" s="328"/>
      <c r="AD79" s="328"/>
      <c r="AE79" s="328"/>
      <c r="AF79" s="328"/>
      <c r="AG79" s="328"/>
      <c r="AH79" s="324"/>
      <c r="AI79" s="324"/>
      <c r="AJ79" s="324"/>
      <c r="AK79" s="324"/>
      <c r="AL79" s="324"/>
      <c r="AM79" s="324"/>
      <c r="AN79" s="324"/>
      <c r="AO79" s="324"/>
      <c r="AP79" s="324"/>
      <c r="AQ79" s="324"/>
      <c r="AR79" s="324"/>
      <c r="AS79" s="324"/>
      <c r="AT79" s="324"/>
    </row>
    <row r="80" spans="1:46" ht="21" customHeight="1" x14ac:dyDescent="0.2">
      <c r="A80" s="1196"/>
      <c r="B80" s="685" t="s">
        <v>354</v>
      </c>
      <c r="C80" s="671">
        <v>1</v>
      </c>
      <c r="D80" s="671">
        <v>3</v>
      </c>
      <c r="E80" s="671">
        <v>4</v>
      </c>
      <c r="F80" s="671">
        <v>10</v>
      </c>
      <c r="G80" s="671">
        <v>5</v>
      </c>
      <c r="H80" s="671">
        <v>4</v>
      </c>
      <c r="I80" s="671">
        <v>5</v>
      </c>
      <c r="J80" s="671">
        <v>0</v>
      </c>
      <c r="K80" s="671">
        <v>4</v>
      </c>
      <c r="L80" s="671">
        <v>2</v>
      </c>
      <c r="M80" s="671">
        <v>6</v>
      </c>
      <c r="N80" s="671">
        <v>0</v>
      </c>
      <c r="O80" s="656">
        <f t="shared" si="30"/>
        <v>44</v>
      </c>
      <c r="P80" s="656"/>
      <c r="Q80" s="650"/>
      <c r="R80" s="323"/>
      <c r="S80" s="323"/>
      <c r="T80" s="327"/>
      <c r="U80" s="328"/>
      <c r="V80" s="328"/>
      <c r="W80" s="328"/>
      <c r="X80" s="328"/>
      <c r="Y80" s="328"/>
      <c r="Z80" s="328"/>
      <c r="AA80" s="328"/>
      <c r="AB80" s="328"/>
      <c r="AC80" s="328"/>
      <c r="AD80" s="328"/>
      <c r="AE80" s="328"/>
      <c r="AF80" s="328"/>
      <c r="AG80" s="328"/>
      <c r="AH80" s="324"/>
      <c r="AI80" s="324"/>
      <c r="AJ80" s="324"/>
      <c r="AK80" s="324"/>
      <c r="AL80" s="324"/>
      <c r="AM80" s="324"/>
      <c r="AN80" s="324"/>
      <c r="AO80" s="324"/>
      <c r="AP80" s="324"/>
      <c r="AQ80" s="324"/>
      <c r="AR80" s="324"/>
      <c r="AS80" s="324"/>
      <c r="AT80" s="324"/>
    </row>
    <row r="81" spans="1:46" ht="21" customHeight="1" x14ac:dyDescent="0.2">
      <c r="A81" s="1196"/>
      <c r="B81" s="684" t="s">
        <v>355</v>
      </c>
      <c r="C81" s="666">
        <v>0</v>
      </c>
      <c r="D81" s="666">
        <v>0</v>
      </c>
      <c r="E81" s="666">
        <v>5</v>
      </c>
      <c r="F81" s="666">
        <v>8</v>
      </c>
      <c r="G81" s="666">
        <v>4</v>
      </c>
      <c r="H81" s="666">
        <v>9</v>
      </c>
      <c r="I81" s="666">
        <v>3</v>
      </c>
      <c r="J81" s="666">
        <v>1</v>
      </c>
      <c r="K81" s="666">
        <v>7</v>
      </c>
      <c r="L81" s="666">
        <v>1</v>
      </c>
      <c r="M81" s="666">
        <v>6</v>
      </c>
      <c r="N81" s="666">
        <v>0</v>
      </c>
      <c r="O81" s="653">
        <f t="shared" si="30"/>
        <v>44</v>
      </c>
      <c r="P81" s="653"/>
      <c r="Q81" s="650"/>
      <c r="R81" s="323"/>
      <c r="S81" s="323"/>
      <c r="T81" s="327"/>
      <c r="U81" s="328"/>
      <c r="V81" s="328"/>
      <c r="W81" s="328"/>
      <c r="X81" s="328"/>
      <c r="Y81" s="328"/>
      <c r="Z81" s="328"/>
      <c r="AA81" s="328"/>
      <c r="AB81" s="328"/>
      <c r="AC81" s="328"/>
      <c r="AD81" s="328"/>
      <c r="AE81" s="328"/>
      <c r="AF81" s="328"/>
      <c r="AG81" s="328"/>
      <c r="AH81" s="324"/>
      <c r="AI81" s="324"/>
      <c r="AJ81" s="324"/>
      <c r="AK81" s="324"/>
      <c r="AL81" s="324"/>
      <c r="AM81" s="324"/>
      <c r="AN81" s="324"/>
      <c r="AO81" s="324"/>
      <c r="AP81" s="324"/>
      <c r="AQ81" s="324"/>
      <c r="AR81" s="324"/>
      <c r="AS81" s="324"/>
      <c r="AT81" s="324"/>
    </row>
    <row r="82" spans="1:46" ht="21" hidden="1" customHeight="1" x14ac:dyDescent="0.2">
      <c r="A82" s="1196"/>
      <c r="B82" s="685" t="s">
        <v>356</v>
      </c>
      <c r="C82" s="671"/>
      <c r="D82" s="671"/>
      <c r="E82" s="671"/>
      <c r="F82" s="671"/>
      <c r="G82" s="671"/>
      <c r="H82" s="671"/>
      <c r="I82" s="671"/>
      <c r="J82" s="671"/>
      <c r="K82" s="671"/>
      <c r="L82" s="671"/>
      <c r="M82" s="671"/>
      <c r="N82" s="671"/>
      <c r="O82" s="656">
        <f t="shared" si="30"/>
        <v>0</v>
      </c>
      <c r="P82" s="656"/>
      <c r="Q82" s="650"/>
      <c r="R82" s="323"/>
      <c r="S82" s="323"/>
      <c r="T82" s="327"/>
      <c r="U82" s="328"/>
      <c r="V82" s="328"/>
      <c r="W82" s="328"/>
      <c r="X82" s="328"/>
      <c r="Y82" s="328"/>
      <c r="Z82" s="328"/>
      <c r="AA82" s="328"/>
      <c r="AB82" s="328"/>
      <c r="AC82" s="328"/>
      <c r="AD82" s="328"/>
      <c r="AE82" s="328"/>
      <c r="AF82" s="328"/>
      <c r="AG82" s="328"/>
      <c r="AH82" s="324"/>
      <c r="AI82" s="324"/>
      <c r="AJ82" s="324"/>
      <c r="AK82" s="324"/>
      <c r="AL82" s="324"/>
      <c r="AM82" s="324"/>
      <c r="AN82" s="324"/>
      <c r="AO82" s="324"/>
      <c r="AP82" s="324"/>
      <c r="AQ82" s="324"/>
      <c r="AR82" s="324"/>
      <c r="AS82" s="324"/>
      <c r="AT82" s="324"/>
    </row>
    <row r="83" spans="1:46" ht="21" customHeight="1" x14ac:dyDescent="0.2">
      <c r="A83" s="1196"/>
      <c r="B83" s="190" t="s">
        <v>362</v>
      </c>
      <c r="C83" s="660">
        <f>SUM(C79:C82)</f>
        <v>1</v>
      </c>
      <c r="D83" s="660">
        <f t="shared" ref="D83:N83" si="31">SUM(D79:D82)</f>
        <v>7</v>
      </c>
      <c r="E83" s="660">
        <f t="shared" si="31"/>
        <v>13</v>
      </c>
      <c r="F83" s="660">
        <f t="shared" si="31"/>
        <v>18</v>
      </c>
      <c r="G83" s="660">
        <f t="shared" si="31"/>
        <v>9</v>
      </c>
      <c r="H83" s="660">
        <f t="shared" si="31"/>
        <v>15</v>
      </c>
      <c r="I83" s="660">
        <f t="shared" si="31"/>
        <v>9</v>
      </c>
      <c r="J83" s="660">
        <f t="shared" si="31"/>
        <v>2</v>
      </c>
      <c r="K83" s="660">
        <f t="shared" si="31"/>
        <v>13</v>
      </c>
      <c r="L83" s="660">
        <f t="shared" si="31"/>
        <v>4</v>
      </c>
      <c r="M83" s="660">
        <f t="shared" si="31"/>
        <v>35</v>
      </c>
      <c r="N83" s="660">
        <f t="shared" si="31"/>
        <v>0</v>
      </c>
      <c r="O83" s="247">
        <f t="shared" si="30"/>
        <v>126</v>
      </c>
      <c r="P83" s="247"/>
      <c r="Q83" s="650"/>
      <c r="R83" s="323"/>
      <c r="S83" s="323"/>
      <c r="T83" s="327"/>
      <c r="U83" s="328"/>
      <c r="V83" s="328"/>
      <c r="W83" s="328"/>
      <c r="X83" s="328"/>
      <c r="Y83" s="328"/>
      <c r="Z83" s="328"/>
      <c r="AA83" s="328"/>
      <c r="AB83" s="328"/>
      <c r="AC83" s="328"/>
      <c r="AD83" s="328"/>
      <c r="AE83" s="328"/>
      <c r="AF83" s="328"/>
      <c r="AG83" s="328"/>
      <c r="AH83" s="324"/>
      <c r="AI83" s="324"/>
      <c r="AJ83" s="324"/>
      <c r="AK83" s="324"/>
      <c r="AL83" s="324"/>
      <c r="AM83" s="324"/>
      <c r="AN83" s="324"/>
      <c r="AO83" s="324"/>
      <c r="AP83" s="324"/>
      <c r="AQ83" s="324"/>
      <c r="AR83" s="324"/>
      <c r="AS83" s="324"/>
      <c r="AT83" s="324"/>
    </row>
    <row r="84" spans="1:46" ht="21" hidden="1" customHeight="1" x14ac:dyDescent="0.2">
      <c r="A84" s="1196"/>
      <c r="B84" s="664" t="s">
        <v>291</v>
      </c>
      <c r="C84" s="688">
        <v>7</v>
      </c>
      <c r="D84" s="688">
        <v>7</v>
      </c>
      <c r="E84" s="688">
        <v>5</v>
      </c>
      <c r="F84" s="688">
        <v>3</v>
      </c>
      <c r="G84" s="688">
        <v>6</v>
      </c>
      <c r="H84" s="688">
        <v>0</v>
      </c>
      <c r="I84" s="688">
        <v>7</v>
      </c>
      <c r="J84" s="688">
        <v>1</v>
      </c>
      <c r="K84" s="688">
        <v>8</v>
      </c>
      <c r="L84" s="688">
        <v>0</v>
      </c>
      <c r="M84" s="688">
        <v>13</v>
      </c>
      <c r="N84" s="688">
        <v>0</v>
      </c>
      <c r="O84" s="689">
        <f t="shared" si="30"/>
        <v>57</v>
      </c>
      <c r="P84" s="689"/>
      <c r="Q84" s="650"/>
      <c r="R84" s="323"/>
      <c r="S84" s="323"/>
      <c r="T84" s="327"/>
      <c r="U84" s="328"/>
      <c r="V84" s="328"/>
      <c r="W84" s="328"/>
      <c r="X84" s="328"/>
      <c r="Y84" s="328"/>
      <c r="Z84" s="328"/>
      <c r="AA84" s="328"/>
      <c r="AB84" s="328"/>
      <c r="AC84" s="328"/>
      <c r="AD84" s="328"/>
      <c r="AE84" s="328"/>
      <c r="AF84" s="328"/>
      <c r="AG84" s="328"/>
      <c r="AH84" s="324"/>
      <c r="AI84" s="324"/>
      <c r="AJ84" s="324"/>
      <c r="AK84" s="324"/>
      <c r="AL84" s="324"/>
      <c r="AM84" s="324"/>
      <c r="AN84" s="324"/>
      <c r="AO84" s="324"/>
      <c r="AP84" s="324"/>
      <c r="AQ84" s="324"/>
      <c r="AR84" s="324"/>
      <c r="AS84" s="324"/>
      <c r="AT84" s="324"/>
    </row>
    <row r="85" spans="1:46" s="650" customFormat="1" ht="21" hidden="1" customHeight="1" x14ac:dyDescent="0.2">
      <c r="A85" s="1196"/>
      <c r="B85" s="664" t="s">
        <v>292</v>
      </c>
      <c r="C85" s="688">
        <v>5</v>
      </c>
      <c r="D85" s="688">
        <v>8</v>
      </c>
      <c r="E85" s="688">
        <v>8</v>
      </c>
      <c r="F85" s="688">
        <v>2</v>
      </c>
      <c r="G85" s="688">
        <v>3</v>
      </c>
      <c r="H85" s="688">
        <v>4</v>
      </c>
      <c r="I85" s="688">
        <v>1</v>
      </c>
      <c r="J85" s="688">
        <v>2</v>
      </c>
      <c r="K85" s="688">
        <v>4</v>
      </c>
      <c r="L85" s="688">
        <v>1</v>
      </c>
      <c r="M85" s="688">
        <v>29</v>
      </c>
      <c r="N85" s="688">
        <v>0</v>
      </c>
      <c r="O85" s="689">
        <f t="shared" si="30"/>
        <v>67</v>
      </c>
      <c r="P85" s="689"/>
      <c r="R85" s="623"/>
      <c r="S85" s="623"/>
      <c r="T85" s="624"/>
      <c r="U85" s="625"/>
      <c r="V85" s="625"/>
      <c r="W85" s="625"/>
      <c r="X85" s="625"/>
      <c r="Y85" s="625"/>
      <c r="Z85" s="625"/>
      <c r="AA85" s="625"/>
      <c r="AB85" s="625"/>
      <c r="AC85" s="625"/>
      <c r="AD85" s="625"/>
      <c r="AE85" s="625"/>
      <c r="AF85" s="625"/>
      <c r="AG85" s="625"/>
      <c r="AH85" s="324"/>
      <c r="AI85" s="324"/>
      <c r="AJ85" s="324"/>
      <c r="AK85" s="324"/>
      <c r="AL85" s="324"/>
      <c r="AM85" s="324"/>
      <c r="AN85" s="324"/>
      <c r="AO85" s="324"/>
      <c r="AP85" s="324"/>
      <c r="AQ85" s="324"/>
      <c r="AR85" s="324"/>
      <c r="AS85" s="324"/>
      <c r="AT85" s="324"/>
    </row>
    <row r="86" spans="1:46" s="650" customFormat="1" ht="21" customHeight="1" x14ac:dyDescent="0.2">
      <c r="A86" s="1196"/>
      <c r="B86" s="695" t="s">
        <v>293</v>
      </c>
      <c r="C86" s="666">
        <v>5</v>
      </c>
      <c r="D86" s="666">
        <v>8</v>
      </c>
      <c r="E86" s="666">
        <v>1</v>
      </c>
      <c r="F86" s="666">
        <v>6</v>
      </c>
      <c r="G86" s="666">
        <v>6</v>
      </c>
      <c r="H86" s="666">
        <v>2</v>
      </c>
      <c r="I86" s="666">
        <v>1</v>
      </c>
      <c r="J86" s="666">
        <v>2</v>
      </c>
      <c r="K86" s="666">
        <v>3</v>
      </c>
      <c r="L86" s="666">
        <v>2</v>
      </c>
      <c r="M86" s="666">
        <v>42</v>
      </c>
      <c r="N86" s="666">
        <v>0</v>
      </c>
      <c r="O86" s="653">
        <f t="shared" si="30"/>
        <v>78</v>
      </c>
      <c r="P86" s="653"/>
      <c r="R86" s="623"/>
      <c r="S86" s="623"/>
      <c r="T86" s="624"/>
      <c r="U86" s="625"/>
      <c r="V86" s="625"/>
      <c r="W86" s="625"/>
      <c r="X86" s="625"/>
      <c r="Y86" s="625"/>
      <c r="Z86" s="625"/>
      <c r="AA86" s="625"/>
      <c r="AB86" s="625"/>
      <c r="AC86" s="625"/>
      <c r="AD86" s="625"/>
      <c r="AE86" s="625"/>
      <c r="AF86" s="625"/>
      <c r="AG86" s="625"/>
      <c r="AH86" s="324"/>
      <c r="AI86" s="324"/>
      <c r="AJ86" s="324"/>
      <c r="AK86" s="324"/>
      <c r="AL86" s="324"/>
      <c r="AM86" s="324"/>
      <c r="AN86" s="324"/>
      <c r="AO86" s="324"/>
      <c r="AP86" s="324"/>
      <c r="AQ86" s="324"/>
      <c r="AR86" s="324"/>
      <c r="AS86" s="324"/>
      <c r="AT86" s="324"/>
    </row>
    <row r="87" spans="1:46" s="507" customFormat="1" ht="21" hidden="1" customHeight="1" x14ac:dyDescent="0.2">
      <c r="A87" s="1196"/>
      <c r="B87" s="664" t="s">
        <v>294</v>
      </c>
      <c r="C87" s="688">
        <v>3</v>
      </c>
      <c r="D87" s="688">
        <v>5</v>
      </c>
      <c r="E87" s="688">
        <v>3</v>
      </c>
      <c r="F87" s="688">
        <v>9</v>
      </c>
      <c r="G87" s="688">
        <v>5</v>
      </c>
      <c r="H87" s="688">
        <v>3</v>
      </c>
      <c r="I87" s="688">
        <v>2</v>
      </c>
      <c r="J87" s="688">
        <v>4</v>
      </c>
      <c r="K87" s="688">
        <v>1</v>
      </c>
      <c r="L87" s="688">
        <v>3</v>
      </c>
      <c r="M87" s="688">
        <v>25</v>
      </c>
      <c r="N87" s="688">
        <v>0</v>
      </c>
      <c r="O87" s="689">
        <f t="shared" si="30"/>
        <v>63</v>
      </c>
      <c r="P87" s="689"/>
      <c r="Q87" s="650"/>
      <c r="R87" s="623"/>
      <c r="S87" s="623"/>
      <c r="T87" s="624"/>
      <c r="U87" s="625"/>
      <c r="V87" s="625"/>
      <c r="W87" s="625"/>
      <c r="X87" s="625"/>
      <c r="Y87" s="625"/>
      <c r="Z87" s="625"/>
      <c r="AA87" s="625"/>
      <c r="AB87" s="625"/>
      <c r="AC87" s="625"/>
      <c r="AD87" s="625"/>
      <c r="AE87" s="625"/>
      <c r="AF87" s="625"/>
      <c r="AG87" s="625"/>
      <c r="AH87" s="324"/>
      <c r="AI87" s="324"/>
      <c r="AJ87" s="324"/>
      <c r="AK87" s="324"/>
      <c r="AL87" s="324"/>
      <c r="AM87" s="324"/>
      <c r="AN87" s="324"/>
      <c r="AO87" s="324"/>
      <c r="AP87" s="324"/>
      <c r="AQ87" s="324"/>
      <c r="AR87" s="324"/>
      <c r="AS87" s="324"/>
      <c r="AT87" s="324"/>
    </row>
    <row r="88" spans="1:46" s="650" customFormat="1" ht="21" hidden="1" customHeight="1" x14ac:dyDescent="0.2">
      <c r="A88" s="1196"/>
      <c r="B88" s="664" t="s">
        <v>269</v>
      </c>
      <c r="C88" s="688">
        <f>SUM(C84:C87)</f>
        <v>20</v>
      </c>
      <c r="D88" s="688">
        <f t="shared" ref="D88:M88" si="32">SUM(D84:D87)</f>
        <v>28</v>
      </c>
      <c r="E88" s="688">
        <f t="shared" si="32"/>
        <v>17</v>
      </c>
      <c r="F88" s="688">
        <f t="shared" si="32"/>
        <v>20</v>
      </c>
      <c r="G88" s="688">
        <f t="shared" si="32"/>
        <v>20</v>
      </c>
      <c r="H88" s="688">
        <f t="shared" si="32"/>
        <v>9</v>
      </c>
      <c r="I88" s="688">
        <f t="shared" si="32"/>
        <v>11</v>
      </c>
      <c r="J88" s="688">
        <f t="shared" si="32"/>
        <v>9</v>
      </c>
      <c r="K88" s="688">
        <f t="shared" si="32"/>
        <v>16</v>
      </c>
      <c r="L88" s="688">
        <f t="shared" si="32"/>
        <v>6</v>
      </c>
      <c r="M88" s="688">
        <f t="shared" si="32"/>
        <v>109</v>
      </c>
      <c r="N88" s="688">
        <f>SUM(N84:N87)</f>
        <v>0</v>
      </c>
      <c r="O88" s="689">
        <f>SUM(O84:O87)</f>
        <v>265</v>
      </c>
      <c r="P88" s="689"/>
      <c r="R88" s="623"/>
      <c r="S88" s="623"/>
      <c r="T88" s="624"/>
      <c r="U88" s="625"/>
      <c r="V88" s="625"/>
      <c r="W88" s="625"/>
      <c r="X88" s="625"/>
      <c r="Y88" s="625"/>
      <c r="Z88" s="625"/>
      <c r="AA88" s="625"/>
      <c r="AB88" s="625"/>
      <c r="AC88" s="625"/>
      <c r="AD88" s="625"/>
      <c r="AE88" s="625"/>
      <c r="AF88" s="625"/>
      <c r="AG88" s="625"/>
      <c r="AH88" s="324"/>
      <c r="AI88" s="324"/>
      <c r="AJ88" s="324"/>
      <c r="AK88" s="324"/>
      <c r="AL88" s="324"/>
      <c r="AM88" s="324"/>
      <c r="AN88" s="324"/>
      <c r="AO88" s="324"/>
      <c r="AP88" s="324"/>
      <c r="AQ88" s="324"/>
      <c r="AR88" s="324"/>
      <c r="AS88" s="324"/>
      <c r="AT88" s="324"/>
    </row>
    <row r="89" spans="1:46" ht="21" customHeight="1" x14ac:dyDescent="0.2">
      <c r="A89" s="1196"/>
      <c r="B89" s="190" t="s">
        <v>582</v>
      </c>
      <c r="C89" s="687">
        <f>C81-C86</f>
        <v>-5</v>
      </c>
      <c r="D89" s="687">
        <f t="shared" ref="D89:O89" si="33">D81-D86</f>
        <v>-8</v>
      </c>
      <c r="E89" s="687">
        <f t="shared" si="33"/>
        <v>4</v>
      </c>
      <c r="F89" s="687">
        <f t="shared" si="33"/>
        <v>2</v>
      </c>
      <c r="G89" s="687">
        <f t="shared" si="33"/>
        <v>-2</v>
      </c>
      <c r="H89" s="687">
        <f t="shared" si="33"/>
        <v>7</v>
      </c>
      <c r="I89" s="687">
        <f t="shared" si="33"/>
        <v>2</v>
      </c>
      <c r="J89" s="687">
        <f t="shared" si="33"/>
        <v>-1</v>
      </c>
      <c r="K89" s="687">
        <f t="shared" si="33"/>
        <v>4</v>
      </c>
      <c r="L89" s="687">
        <f t="shared" si="33"/>
        <v>-1</v>
      </c>
      <c r="M89" s="687">
        <f t="shared" si="33"/>
        <v>-36</v>
      </c>
      <c r="N89" s="687">
        <f t="shared" si="33"/>
        <v>0</v>
      </c>
      <c r="O89" s="697">
        <f t="shared" si="33"/>
        <v>-34</v>
      </c>
      <c r="P89" s="697"/>
      <c r="Q89" s="650"/>
      <c r="R89" s="323"/>
      <c r="S89" s="323"/>
      <c r="T89" s="329"/>
      <c r="U89" s="328"/>
      <c r="V89" s="328"/>
      <c r="W89" s="328"/>
      <c r="X89" s="328"/>
      <c r="Y89" s="328"/>
      <c r="Z89" s="328"/>
      <c r="AA89" s="328"/>
      <c r="AB89" s="328"/>
      <c r="AC89" s="328"/>
      <c r="AD89" s="328"/>
      <c r="AE89" s="328"/>
      <c r="AF89" s="328"/>
      <c r="AG89" s="328"/>
      <c r="AH89" s="324"/>
      <c r="AI89" s="324"/>
      <c r="AJ89" s="324"/>
      <c r="AK89" s="324"/>
      <c r="AL89" s="324"/>
      <c r="AM89" s="324"/>
      <c r="AN89" s="324"/>
      <c r="AO89" s="324"/>
      <c r="AP89" s="324"/>
      <c r="AQ89" s="324"/>
      <c r="AR89" s="324"/>
      <c r="AS89" s="324"/>
      <c r="AT89" s="324"/>
    </row>
    <row r="90" spans="1:46" s="650" customFormat="1" ht="21" customHeight="1" x14ac:dyDescent="0.2">
      <c r="A90" s="1261"/>
      <c r="B90" s="1165" t="s">
        <v>584</v>
      </c>
      <c r="C90" s="686">
        <f>C81-C80</f>
        <v>-1</v>
      </c>
      <c r="D90" s="686">
        <f t="shared" ref="D90:O90" si="34">D81-D80</f>
        <v>-3</v>
      </c>
      <c r="E90" s="686">
        <f t="shared" si="34"/>
        <v>1</v>
      </c>
      <c r="F90" s="686">
        <f t="shared" si="34"/>
        <v>-2</v>
      </c>
      <c r="G90" s="686">
        <f t="shared" si="34"/>
        <v>-1</v>
      </c>
      <c r="H90" s="686">
        <f t="shared" si="34"/>
        <v>5</v>
      </c>
      <c r="I90" s="686">
        <f t="shared" si="34"/>
        <v>-2</v>
      </c>
      <c r="J90" s="686">
        <f t="shared" si="34"/>
        <v>1</v>
      </c>
      <c r="K90" s="686">
        <f t="shared" si="34"/>
        <v>3</v>
      </c>
      <c r="L90" s="686">
        <f t="shared" si="34"/>
        <v>-1</v>
      </c>
      <c r="M90" s="686">
        <f t="shared" si="34"/>
        <v>0</v>
      </c>
      <c r="N90" s="686">
        <f t="shared" si="34"/>
        <v>0</v>
      </c>
      <c r="O90" s="696">
        <f t="shared" si="34"/>
        <v>0</v>
      </c>
      <c r="P90" s="696"/>
      <c r="R90" s="623"/>
      <c r="S90" s="623"/>
      <c r="T90" s="329"/>
      <c r="U90" s="625"/>
      <c r="V90" s="625"/>
      <c r="W90" s="625"/>
      <c r="X90" s="625"/>
      <c r="Y90" s="625"/>
      <c r="Z90" s="625"/>
      <c r="AA90" s="625"/>
      <c r="AB90" s="625"/>
      <c r="AC90" s="625"/>
      <c r="AD90" s="625"/>
      <c r="AE90" s="625"/>
      <c r="AF90" s="625"/>
      <c r="AG90" s="625"/>
      <c r="AH90" s="324"/>
      <c r="AI90" s="324"/>
      <c r="AJ90" s="324"/>
      <c r="AK90" s="324"/>
      <c r="AL90" s="324"/>
      <c r="AM90" s="324"/>
      <c r="AN90" s="324"/>
      <c r="AO90" s="324"/>
      <c r="AP90" s="324"/>
      <c r="AQ90" s="324"/>
      <c r="AR90" s="324"/>
      <c r="AS90" s="324"/>
      <c r="AT90" s="324"/>
    </row>
    <row r="91" spans="1:46" ht="21" customHeight="1" x14ac:dyDescent="0.2">
      <c r="A91" s="1260" t="s">
        <v>134</v>
      </c>
      <c r="B91" s="684" t="s">
        <v>353</v>
      </c>
      <c r="C91" s="601">
        <v>0</v>
      </c>
      <c r="D91" s="601">
        <v>0</v>
      </c>
      <c r="E91" s="601">
        <v>0</v>
      </c>
      <c r="F91" s="601">
        <v>0</v>
      </c>
      <c r="G91" s="601">
        <v>0</v>
      </c>
      <c r="H91" s="601">
        <v>0</v>
      </c>
      <c r="I91" s="601">
        <v>0</v>
      </c>
      <c r="J91" s="601">
        <v>0</v>
      </c>
      <c r="K91" s="601">
        <v>0</v>
      </c>
      <c r="L91" s="601">
        <v>0</v>
      </c>
      <c r="M91" s="601">
        <v>0</v>
      </c>
      <c r="N91" s="601">
        <v>0</v>
      </c>
      <c r="O91" s="597">
        <f t="shared" ref="O91:O99" si="35">SUM(C91:N91)</f>
        <v>0</v>
      </c>
      <c r="P91" s="597"/>
      <c r="Q91" s="650"/>
      <c r="R91" s="323"/>
      <c r="S91" s="323"/>
      <c r="T91" s="327"/>
      <c r="U91" s="328"/>
      <c r="V91" s="328"/>
      <c r="W91" s="328"/>
      <c r="X91" s="328"/>
      <c r="Y91" s="328"/>
      <c r="Z91" s="328"/>
      <c r="AA91" s="328"/>
      <c r="AB91" s="328"/>
      <c r="AC91" s="328"/>
      <c r="AD91" s="328"/>
      <c r="AE91" s="328"/>
      <c r="AF91" s="328"/>
      <c r="AG91" s="328"/>
      <c r="AH91" s="324"/>
      <c r="AI91" s="324"/>
      <c r="AJ91" s="324"/>
      <c r="AK91" s="324"/>
      <c r="AL91" s="324"/>
      <c r="AM91" s="324"/>
      <c r="AN91" s="324"/>
      <c r="AO91" s="324"/>
      <c r="AP91" s="324"/>
      <c r="AQ91" s="324"/>
      <c r="AR91" s="324"/>
      <c r="AS91" s="324"/>
      <c r="AT91" s="324"/>
    </row>
    <row r="92" spans="1:46" ht="21" customHeight="1" x14ac:dyDescent="0.2">
      <c r="A92" s="1196"/>
      <c r="B92" s="685" t="s">
        <v>354</v>
      </c>
      <c r="C92" s="671">
        <v>0</v>
      </c>
      <c r="D92" s="671">
        <v>0</v>
      </c>
      <c r="E92" s="671">
        <v>0</v>
      </c>
      <c r="F92" s="671">
        <v>0</v>
      </c>
      <c r="G92" s="671">
        <v>1</v>
      </c>
      <c r="H92" s="671">
        <v>0</v>
      </c>
      <c r="I92" s="671">
        <v>0</v>
      </c>
      <c r="J92" s="671">
        <v>0</v>
      </c>
      <c r="K92" s="671">
        <v>0</v>
      </c>
      <c r="L92" s="671">
        <v>0</v>
      </c>
      <c r="M92" s="671">
        <v>0</v>
      </c>
      <c r="N92" s="671">
        <v>0</v>
      </c>
      <c r="O92" s="656">
        <f t="shared" si="35"/>
        <v>1</v>
      </c>
      <c r="P92" s="656"/>
      <c r="Q92" s="650"/>
      <c r="R92" s="323"/>
      <c r="S92" s="323"/>
      <c r="T92" s="327"/>
      <c r="U92" s="328"/>
      <c r="V92" s="328"/>
      <c r="W92" s="328"/>
      <c r="X92" s="328"/>
      <c r="Y92" s="328"/>
      <c r="Z92" s="328"/>
      <c r="AA92" s="328"/>
      <c r="AB92" s="328"/>
      <c r="AC92" s="328"/>
      <c r="AD92" s="328"/>
      <c r="AE92" s="328"/>
      <c r="AF92" s="328"/>
      <c r="AG92" s="328"/>
      <c r="AH92" s="324"/>
      <c r="AI92" s="324"/>
      <c r="AJ92" s="324"/>
      <c r="AK92" s="324"/>
      <c r="AL92" s="324"/>
      <c r="AM92" s="324"/>
      <c r="AN92" s="324"/>
      <c r="AO92" s="324"/>
      <c r="AP92" s="324"/>
      <c r="AQ92" s="324"/>
      <c r="AR92" s="324"/>
      <c r="AS92" s="324"/>
      <c r="AT92" s="324"/>
    </row>
    <row r="93" spans="1:46" ht="21" customHeight="1" x14ac:dyDescent="0.2">
      <c r="A93" s="1196"/>
      <c r="B93" s="684" t="s">
        <v>355</v>
      </c>
      <c r="C93" s="666">
        <v>0</v>
      </c>
      <c r="D93" s="666">
        <v>0</v>
      </c>
      <c r="E93" s="666">
        <v>0</v>
      </c>
      <c r="F93" s="666">
        <v>0</v>
      </c>
      <c r="G93" s="666">
        <v>1</v>
      </c>
      <c r="H93" s="666">
        <v>0</v>
      </c>
      <c r="I93" s="666">
        <v>0</v>
      </c>
      <c r="J93" s="666">
        <v>0</v>
      </c>
      <c r="K93" s="666">
        <v>0</v>
      </c>
      <c r="L93" s="666">
        <v>1</v>
      </c>
      <c r="M93" s="666">
        <v>0</v>
      </c>
      <c r="N93" s="666">
        <v>0</v>
      </c>
      <c r="O93" s="653">
        <f t="shared" si="35"/>
        <v>2</v>
      </c>
      <c r="P93" s="653"/>
      <c r="Q93" s="650"/>
      <c r="R93" s="323"/>
      <c r="S93" s="323"/>
      <c r="T93" s="327"/>
      <c r="U93" s="328"/>
      <c r="V93" s="328"/>
      <c r="W93" s="328"/>
      <c r="X93" s="328"/>
      <c r="Y93" s="328"/>
      <c r="Z93" s="328"/>
      <c r="AA93" s="328"/>
      <c r="AB93" s="328"/>
      <c r="AC93" s="328"/>
      <c r="AD93" s="328"/>
      <c r="AE93" s="328"/>
      <c r="AF93" s="328"/>
      <c r="AG93" s="328"/>
      <c r="AH93" s="324"/>
      <c r="AI93" s="324"/>
      <c r="AJ93" s="324"/>
      <c r="AK93" s="324"/>
      <c r="AL93" s="324"/>
      <c r="AM93" s="324"/>
      <c r="AN93" s="324"/>
      <c r="AO93" s="324"/>
      <c r="AP93" s="324"/>
      <c r="AQ93" s="324"/>
      <c r="AR93" s="324"/>
      <c r="AS93" s="324"/>
      <c r="AT93" s="324"/>
    </row>
    <row r="94" spans="1:46" ht="21" hidden="1" customHeight="1" x14ac:dyDescent="0.2">
      <c r="A94" s="1196"/>
      <c r="B94" s="685" t="s">
        <v>356</v>
      </c>
      <c r="C94" s="671"/>
      <c r="D94" s="671"/>
      <c r="E94" s="671"/>
      <c r="F94" s="671"/>
      <c r="G94" s="671"/>
      <c r="H94" s="671"/>
      <c r="I94" s="671"/>
      <c r="J94" s="671"/>
      <c r="K94" s="671"/>
      <c r="L94" s="671"/>
      <c r="M94" s="671"/>
      <c r="N94" s="671"/>
      <c r="O94" s="656">
        <f t="shared" si="35"/>
        <v>0</v>
      </c>
      <c r="P94" s="656"/>
      <c r="Q94" s="650"/>
      <c r="R94" s="323"/>
      <c r="S94" s="323"/>
      <c r="AH94" s="324"/>
      <c r="AI94" s="324"/>
      <c r="AJ94" s="324"/>
      <c r="AK94" s="324"/>
      <c r="AL94" s="324"/>
      <c r="AM94" s="324"/>
      <c r="AN94" s="324"/>
      <c r="AO94" s="324"/>
      <c r="AP94" s="324"/>
      <c r="AQ94" s="324"/>
      <c r="AR94" s="324"/>
      <c r="AS94" s="324"/>
      <c r="AT94" s="324"/>
    </row>
    <row r="95" spans="1:46" ht="21" customHeight="1" x14ac:dyDescent="0.2">
      <c r="A95" s="1196"/>
      <c r="B95" s="190" t="s">
        <v>362</v>
      </c>
      <c r="C95" s="660">
        <f>SUM(C91:C94)</f>
        <v>0</v>
      </c>
      <c r="D95" s="660">
        <f t="shared" ref="D95:N95" si="36">SUM(D91:D94)</f>
        <v>0</v>
      </c>
      <c r="E95" s="660">
        <f t="shared" si="36"/>
        <v>0</v>
      </c>
      <c r="F95" s="660">
        <f t="shared" si="36"/>
        <v>0</v>
      </c>
      <c r="G95" s="660">
        <f t="shared" si="36"/>
        <v>2</v>
      </c>
      <c r="H95" s="660">
        <f t="shared" si="36"/>
        <v>0</v>
      </c>
      <c r="I95" s="660">
        <f t="shared" si="36"/>
        <v>0</v>
      </c>
      <c r="J95" s="660">
        <f t="shared" si="36"/>
        <v>0</v>
      </c>
      <c r="K95" s="660">
        <f t="shared" si="36"/>
        <v>0</v>
      </c>
      <c r="L95" s="660">
        <f t="shared" si="36"/>
        <v>1</v>
      </c>
      <c r="M95" s="660">
        <f t="shared" si="36"/>
        <v>0</v>
      </c>
      <c r="N95" s="660">
        <f t="shared" si="36"/>
        <v>0</v>
      </c>
      <c r="O95" s="247">
        <f t="shared" si="35"/>
        <v>3</v>
      </c>
      <c r="P95" s="247"/>
      <c r="Q95" s="650"/>
      <c r="R95" s="323"/>
      <c r="S95" s="323"/>
      <c r="AH95" s="324"/>
      <c r="AI95" s="324"/>
      <c r="AJ95" s="324"/>
      <c r="AK95" s="324"/>
      <c r="AL95" s="324"/>
      <c r="AM95" s="324"/>
      <c r="AN95" s="324"/>
      <c r="AO95" s="324"/>
      <c r="AP95" s="324"/>
      <c r="AQ95" s="324"/>
      <c r="AR95" s="324"/>
      <c r="AS95" s="324"/>
      <c r="AT95" s="324"/>
    </row>
    <row r="96" spans="1:46" ht="21" hidden="1" customHeight="1" x14ac:dyDescent="0.2">
      <c r="A96" s="1196"/>
      <c r="B96" s="664" t="s">
        <v>291</v>
      </c>
      <c r="C96" s="688">
        <v>0</v>
      </c>
      <c r="D96" s="688">
        <v>0</v>
      </c>
      <c r="E96" s="688">
        <v>0</v>
      </c>
      <c r="F96" s="688">
        <v>0</v>
      </c>
      <c r="G96" s="688">
        <v>1</v>
      </c>
      <c r="H96" s="688">
        <v>0</v>
      </c>
      <c r="I96" s="688">
        <v>0</v>
      </c>
      <c r="J96" s="688">
        <v>0</v>
      </c>
      <c r="K96" s="688">
        <v>0</v>
      </c>
      <c r="L96" s="688">
        <v>0</v>
      </c>
      <c r="M96" s="688">
        <v>1</v>
      </c>
      <c r="N96" s="688">
        <v>0</v>
      </c>
      <c r="O96" s="689">
        <f t="shared" si="35"/>
        <v>2</v>
      </c>
      <c r="P96" s="689"/>
      <c r="Q96" s="650"/>
      <c r="R96" s="323"/>
      <c r="S96" s="323"/>
      <c r="AH96" s="324"/>
      <c r="AI96" s="324"/>
      <c r="AJ96" s="324"/>
      <c r="AK96" s="324"/>
      <c r="AL96" s="324"/>
      <c r="AM96" s="324"/>
      <c r="AN96" s="324"/>
      <c r="AO96" s="324"/>
      <c r="AP96" s="324"/>
      <c r="AQ96" s="324"/>
      <c r="AR96" s="324"/>
      <c r="AS96" s="324"/>
      <c r="AT96" s="324"/>
    </row>
    <row r="97" spans="1:46" s="650" customFormat="1" ht="21" hidden="1" customHeight="1" x14ac:dyDescent="0.2">
      <c r="A97" s="1196"/>
      <c r="B97" s="664" t="s">
        <v>292</v>
      </c>
      <c r="C97" s="688">
        <v>0</v>
      </c>
      <c r="D97" s="688">
        <v>0</v>
      </c>
      <c r="E97" s="688">
        <v>0</v>
      </c>
      <c r="F97" s="688">
        <v>0</v>
      </c>
      <c r="G97" s="688">
        <v>0</v>
      </c>
      <c r="H97" s="688">
        <v>1</v>
      </c>
      <c r="I97" s="688">
        <v>1</v>
      </c>
      <c r="J97" s="688">
        <v>0</v>
      </c>
      <c r="K97" s="688">
        <v>0</v>
      </c>
      <c r="L97" s="688">
        <v>0</v>
      </c>
      <c r="M97" s="688">
        <v>0</v>
      </c>
      <c r="N97" s="688">
        <v>0</v>
      </c>
      <c r="O97" s="689">
        <f t="shared" si="35"/>
        <v>2</v>
      </c>
      <c r="P97" s="689"/>
      <c r="R97" s="623"/>
      <c r="S97" s="623"/>
      <c r="AH97" s="324"/>
      <c r="AI97" s="324"/>
      <c r="AJ97" s="324"/>
      <c r="AK97" s="324"/>
      <c r="AL97" s="324"/>
      <c r="AM97" s="324"/>
      <c r="AN97" s="324"/>
      <c r="AO97" s="324"/>
      <c r="AP97" s="324"/>
      <c r="AQ97" s="324"/>
      <c r="AR97" s="324"/>
      <c r="AS97" s="324"/>
      <c r="AT97" s="324"/>
    </row>
    <row r="98" spans="1:46" s="650" customFormat="1" ht="21" customHeight="1" x14ac:dyDescent="0.2">
      <c r="A98" s="1196"/>
      <c r="B98" s="695" t="s">
        <v>293</v>
      </c>
      <c r="C98" s="666">
        <v>0</v>
      </c>
      <c r="D98" s="666">
        <v>0</v>
      </c>
      <c r="E98" s="666">
        <v>0</v>
      </c>
      <c r="F98" s="666">
        <v>1</v>
      </c>
      <c r="G98" s="666">
        <v>0</v>
      </c>
      <c r="H98" s="666">
        <v>1</v>
      </c>
      <c r="I98" s="666">
        <v>0</v>
      </c>
      <c r="J98" s="666">
        <v>1</v>
      </c>
      <c r="K98" s="666">
        <v>0</v>
      </c>
      <c r="L98" s="666">
        <v>0</v>
      </c>
      <c r="M98" s="666">
        <v>0</v>
      </c>
      <c r="N98" s="666">
        <v>0</v>
      </c>
      <c r="O98" s="653">
        <f t="shared" si="35"/>
        <v>3</v>
      </c>
      <c r="P98" s="653"/>
      <c r="R98" s="623"/>
      <c r="S98" s="623"/>
      <c r="AH98" s="324"/>
      <c r="AI98" s="324"/>
      <c r="AJ98" s="324"/>
      <c r="AK98" s="324"/>
      <c r="AL98" s="324"/>
      <c r="AM98" s="324"/>
      <c r="AN98" s="324"/>
      <c r="AO98" s="324"/>
      <c r="AP98" s="324"/>
      <c r="AQ98" s="324"/>
      <c r="AR98" s="324"/>
      <c r="AS98" s="324"/>
      <c r="AT98" s="324"/>
    </row>
    <row r="99" spans="1:46" s="507" customFormat="1" ht="21" hidden="1" customHeight="1" x14ac:dyDescent="0.2">
      <c r="A99" s="1196"/>
      <c r="B99" s="664" t="s">
        <v>294</v>
      </c>
      <c r="C99" s="688">
        <v>0</v>
      </c>
      <c r="D99" s="688">
        <v>0</v>
      </c>
      <c r="E99" s="688">
        <v>0</v>
      </c>
      <c r="F99" s="688">
        <v>0</v>
      </c>
      <c r="G99" s="688">
        <v>0</v>
      </c>
      <c r="H99" s="688">
        <v>0</v>
      </c>
      <c r="I99" s="688">
        <v>1</v>
      </c>
      <c r="J99" s="688">
        <v>0</v>
      </c>
      <c r="K99" s="688">
        <v>0</v>
      </c>
      <c r="L99" s="688">
        <v>0</v>
      </c>
      <c r="M99" s="688">
        <v>1</v>
      </c>
      <c r="N99" s="688">
        <v>0</v>
      </c>
      <c r="O99" s="689">
        <f t="shared" si="35"/>
        <v>2</v>
      </c>
      <c r="P99" s="689"/>
      <c r="Q99" s="650"/>
      <c r="R99" s="623"/>
      <c r="S99" s="623"/>
      <c r="AH99" s="324"/>
      <c r="AI99" s="324"/>
      <c r="AJ99" s="324"/>
      <c r="AK99" s="324"/>
      <c r="AL99" s="324"/>
      <c r="AM99" s="324"/>
      <c r="AN99" s="324"/>
      <c r="AO99" s="324"/>
      <c r="AP99" s="324"/>
      <c r="AQ99" s="324"/>
      <c r="AR99" s="324"/>
      <c r="AS99" s="324"/>
      <c r="AT99" s="324"/>
    </row>
    <row r="100" spans="1:46" s="650" customFormat="1" ht="21" hidden="1" customHeight="1" x14ac:dyDescent="0.2">
      <c r="A100" s="1196"/>
      <c r="B100" s="664" t="s">
        <v>269</v>
      </c>
      <c r="C100" s="688">
        <f>SUM(C96:C99)</f>
        <v>0</v>
      </c>
      <c r="D100" s="688">
        <f t="shared" ref="D100:M100" si="37">SUM(D96:D99)</f>
        <v>0</v>
      </c>
      <c r="E100" s="688">
        <f t="shared" si="37"/>
        <v>0</v>
      </c>
      <c r="F100" s="688">
        <f t="shared" si="37"/>
        <v>1</v>
      </c>
      <c r="G100" s="688">
        <f t="shared" si="37"/>
        <v>1</v>
      </c>
      <c r="H100" s="688">
        <f t="shared" si="37"/>
        <v>2</v>
      </c>
      <c r="I100" s="688">
        <f t="shared" si="37"/>
        <v>2</v>
      </c>
      <c r="J100" s="688">
        <f t="shared" si="37"/>
        <v>1</v>
      </c>
      <c r="K100" s="688">
        <f t="shared" si="37"/>
        <v>0</v>
      </c>
      <c r="L100" s="688">
        <f t="shared" si="37"/>
        <v>0</v>
      </c>
      <c r="M100" s="688">
        <f t="shared" si="37"/>
        <v>2</v>
      </c>
      <c r="N100" s="688">
        <f>SUM(N96:N99)</f>
        <v>0</v>
      </c>
      <c r="O100" s="689">
        <f>SUM(O96:O99)</f>
        <v>9</v>
      </c>
      <c r="P100" s="689"/>
      <c r="R100" s="623"/>
      <c r="S100" s="623"/>
      <c r="AH100" s="324"/>
      <c r="AI100" s="324"/>
      <c r="AJ100" s="324"/>
      <c r="AK100" s="324"/>
      <c r="AL100" s="324"/>
      <c r="AM100" s="324"/>
      <c r="AN100" s="324"/>
      <c r="AO100" s="324"/>
      <c r="AP100" s="324"/>
      <c r="AQ100" s="324"/>
      <c r="AR100" s="324"/>
      <c r="AS100" s="324"/>
      <c r="AT100" s="324"/>
    </row>
    <row r="101" spans="1:46" ht="21" customHeight="1" x14ac:dyDescent="0.2">
      <c r="A101" s="1196"/>
      <c r="B101" s="190" t="s">
        <v>582</v>
      </c>
      <c r="C101" s="687">
        <f>C93-C98</f>
        <v>0</v>
      </c>
      <c r="D101" s="687">
        <f t="shared" ref="D101:O101" si="38">D93-D98</f>
        <v>0</v>
      </c>
      <c r="E101" s="687">
        <f t="shared" si="38"/>
        <v>0</v>
      </c>
      <c r="F101" s="687">
        <f t="shared" si="38"/>
        <v>-1</v>
      </c>
      <c r="G101" s="687">
        <f t="shared" si="38"/>
        <v>1</v>
      </c>
      <c r="H101" s="687">
        <f t="shared" si="38"/>
        <v>-1</v>
      </c>
      <c r="I101" s="687">
        <f t="shared" si="38"/>
        <v>0</v>
      </c>
      <c r="J101" s="687">
        <f t="shared" si="38"/>
        <v>-1</v>
      </c>
      <c r="K101" s="687">
        <f t="shared" si="38"/>
        <v>0</v>
      </c>
      <c r="L101" s="687">
        <f t="shared" si="38"/>
        <v>1</v>
      </c>
      <c r="M101" s="687">
        <f t="shared" si="38"/>
        <v>0</v>
      </c>
      <c r="N101" s="687">
        <f t="shared" si="38"/>
        <v>0</v>
      </c>
      <c r="O101" s="697">
        <f t="shared" si="38"/>
        <v>-1</v>
      </c>
      <c r="P101" s="697"/>
      <c r="Q101" s="650"/>
      <c r="T101" s="329"/>
      <c r="U101" s="328"/>
      <c r="V101" s="328"/>
      <c r="W101" s="328"/>
      <c r="X101" s="328"/>
      <c r="Y101" s="328"/>
      <c r="Z101" s="328"/>
      <c r="AA101" s="328"/>
      <c r="AB101" s="328"/>
      <c r="AC101" s="328"/>
      <c r="AD101" s="328"/>
      <c r="AE101" s="328"/>
      <c r="AF101" s="328"/>
      <c r="AG101" s="328"/>
      <c r="AH101" s="324"/>
      <c r="AI101" s="324"/>
      <c r="AJ101" s="324"/>
      <c r="AK101" s="324"/>
      <c r="AL101" s="324"/>
      <c r="AM101" s="324"/>
      <c r="AN101" s="324"/>
      <c r="AO101" s="324"/>
      <c r="AP101" s="324"/>
      <c r="AQ101" s="324"/>
      <c r="AR101" s="324"/>
      <c r="AS101" s="324"/>
      <c r="AT101" s="324"/>
    </row>
    <row r="102" spans="1:46" s="650" customFormat="1" ht="21" customHeight="1" x14ac:dyDescent="0.2">
      <c r="A102" s="1261"/>
      <c r="B102" s="1165" t="s">
        <v>584</v>
      </c>
      <c r="C102" s="686">
        <f>C93-C92</f>
        <v>0</v>
      </c>
      <c r="D102" s="686">
        <f t="shared" ref="D102:O102" si="39">D93-D92</f>
        <v>0</v>
      </c>
      <c r="E102" s="686">
        <f t="shared" si="39"/>
        <v>0</v>
      </c>
      <c r="F102" s="686">
        <f t="shared" si="39"/>
        <v>0</v>
      </c>
      <c r="G102" s="686">
        <f t="shared" si="39"/>
        <v>0</v>
      </c>
      <c r="H102" s="686">
        <f t="shared" si="39"/>
        <v>0</v>
      </c>
      <c r="I102" s="686">
        <f t="shared" si="39"/>
        <v>0</v>
      </c>
      <c r="J102" s="686">
        <f t="shared" si="39"/>
        <v>0</v>
      </c>
      <c r="K102" s="686">
        <f t="shared" si="39"/>
        <v>0</v>
      </c>
      <c r="L102" s="686">
        <f t="shared" si="39"/>
        <v>1</v>
      </c>
      <c r="M102" s="686">
        <f t="shared" si="39"/>
        <v>0</v>
      </c>
      <c r="N102" s="686">
        <f t="shared" si="39"/>
        <v>0</v>
      </c>
      <c r="O102" s="696">
        <f t="shared" si="39"/>
        <v>1</v>
      </c>
      <c r="P102" s="696"/>
      <c r="T102" s="329"/>
      <c r="U102" s="625"/>
      <c r="V102" s="625"/>
      <c r="W102" s="625"/>
      <c r="X102" s="625"/>
      <c r="Y102" s="625"/>
      <c r="Z102" s="625"/>
      <c r="AA102" s="625"/>
      <c r="AB102" s="625"/>
      <c r="AC102" s="625"/>
      <c r="AD102" s="625"/>
      <c r="AE102" s="625"/>
      <c r="AF102" s="625"/>
      <c r="AG102" s="625"/>
      <c r="AH102" s="324"/>
      <c r="AI102" s="324"/>
      <c r="AJ102" s="324"/>
      <c r="AK102" s="324"/>
      <c r="AL102" s="324"/>
      <c r="AM102" s="324"/>
      <c r="AN102" s="324"/>
      <c r="AO102" s="324"/>
      <c r="AP102" s="324"/>
      <c r="AQ102" s="324"/>
      <c r="AR102" s="324"/>
      <c r="AS102" s="324"/>
      <c r="AT102" s="324"/>
    </row>
    <row r="103" spans="1:46" ht="21" customHeight="1" x14ac:dyDescent="0.2">
      <c r="A103" s="406"/>
      <c r="B103" s="791"/>
      <c r="C103" s="792"/>
      <c r="D103" s="792"/>
      <c r="E103" s="792"/>
      <c r="F103" s="792"/>
      <c r="G103" s="792"/>
      <c r="H103" s="792"/>
      <c r="I103" s="792"/>
      <c r="J103" s="792"/>
      <c r="K103" s="792"/>
      <c r="L103" s="792"/>
      <c r="M103" s="792"/>
      <c r="N103" s="792"/>
      <c r="O103" s="793"/>
      <c r="P103" s="793"/>
      <c r="Q103" s="650"/>
    </row>
    <row r="104" spans="1:46" ht="21" customHeight="1" x14ac:dyDescent="0.2">
      <c r="A104" s="1260" t="s">
        <v>456</v>
      </c>
      <c r="B104" s="684" t="s">
        <v>353</v>
      </c>
      <c r="C104" s="666">
        <v>19</v>
      </c>
      <c r="D104" s="666">
        <v>33</v>
      </c>
      <c r="E104" s="666">
        <v>41</v>
      </c>
      <c r="F104" s="666">
        <v>13</v>
      </c>
      <c r="G104" s="666">
        <v>40</v>
      </c>
      <c r="H104" s="666">
        <v>15</v>
      </c>
      <c r="I104" s="666">
        <v>20</v>
      </c>
      <c r="J104" s="666">
        <v>41</v>
      </c>
      <c r="K104" s="666">
        <v>24</v>
      </c>
      <c r="L104" s="666">
        <v>28</v>
      </c>
      <c r="M104" s="666">
        <v>118</v>
      </c>
      <c r="N104" s="666">
        <v>0</v>
      </c>
      <c r="O104" s="653">
        <f t="shared" ref="O104:O112" si="40">SUM(C104:N104)</f>
        <v>392</v>
      </c>
      <c r="P104" s="653"/>
      <c r="Q104" s="650"/>
      <c r="R104" s="650"/>
      <c r="AH104" s="324"/>
      <c r="AI104" s="324"/>
      <c r="AJ104" s="324"/>
      <c r="AK104" s="324"/>
      <c r="AL104" s="324"/>
      <c r="AM104" s="324"/>
      <c r="AN104" s="324"/>
      <c r="AO104" s="324"/>
      <c r="AP104" s="324"/>
      <c r="AQ104" s="324"/>
      <c r="AR104" s="324"/>
      <c r="AS104" s="324"/>
      <c r="AT104" s="324"/>
    </row>
    <row r="105" spans="1:46" ht="21" customHeight="1" x14ac:dyDescent="0.2">
      <c r="A105" s="1196"/>
      <c r="B105" s="685" t="s">
        <v>354</v>
      </c>
      <c r="C105" s="671">
        <v>17</v>
      </c>
      <c r="D105" s="671">
        <v>40</v>
      </c>
      <c r="E105" s="671">
        <v>73</v>
      </c>
      <c r="F105" s="671">
        <v>181</v>
      </c>
      <c r="G105" s="671">
        <v>66</v>
      </c>
      <c r="H105" s="671">
        <v>38</v>
      </c>
      <c r="I105" s="671">
        <v>47</v>
      </c>
      <c r="J105" s="671">
        <v>85</v>
      </c>
      <c r="K105" s="671">
        <v>78</v>
      </c>
      <c r="L105" s="671">
        <v>63</v>
      </c>
      <c r="M105" s="671">
        <v>64</v>
      </c>
      <c r="N105" s="671">
        <v>0</v>
      </c>
      <c r="O105" s="656">
        <f t="shared" si="40"/>
        <v>752</v>
      </c>
      <c r="P105" s="656"/>
      <c r="Q105" s="650"/>
      <c r="R105" s="650"/>
      <c r="AH105" s="324"/>
      <c r="AI105" s="324"/>
      <c r="AJ105" s="324"/>
      <c r="AK105" s="324"/>
      <c r="AL105" s="324"/>
      <c r="AM105" s="324"/>
      <c r="AN105" s="324"/>
      <c r="AO105" s="324"/>
      <c r="AP105" s="324"/>
      <c r="AQ105" s="324"/>
      <c r="AR105" s="324"/>
      <c r="AS105" s="324"/>
      <c r="AT105" s="324"/>
    </row>
    <row r="106" spans="1:46" ht="21" customHeight="1" x14ac:dyDescent="0.2">
      <c r="A106" s="1196"/>
      <c r="B106" s="684" t="s">
        <v>355</v>
      </c>
      <c r="C106" s="666">
        <v>12</v>
      </c>
      <c r="D106" s="666">
        <v>20</v>
      </c>
      <c r="E106" s="666">
        <v>107</v>
      </c>
      <c r="F106" s="666">
        <v>169</v>
      </c>
      <c r="G106" s="666">
        <v>60</v>
      </c>
      <c r="H106" s="666">
        <v>55</v>
      </c>
      <c r="I106" s="666">
        <v>61</v>
      </c>
      <c r="J106" s="666">
        <v>67</v>
      </c>
      <c r="K106" s="666">
        <v>65</v>
      </c>
      <c r="L106" s="666">
        <v>46</v>
      </c>
      <c r="M106" s="666">
        <v>119</v>
      </c>
      <c r="N106" s="666">
        <v>0</v>
      </c>
      <c r="O106" s="653">
        <f t="shared" si="40"/>
        <v>781</v>
      </c>
      <c r="P106" s="653"/>
      <c r="Q106" s="650"/>
      <c r="R106" s="650"/>
      <c r="AH106" s="324"/>
      <c r="AI106" s="324"/>
      <c r="AJ106" s="324"/>
      <c r="AK106" s="324"/>
      <c r="AL106" s="324"/>
      <c r="AM106" s="324"/>
      <c r="AN106" s="324"/>
      <c r="AO106" s="324"/>
      <c r="AP106" s="324"/>
      <c r="AQ106" s="324"/>
      <c r="AR106" s="324"/>
      <c r="AS106" s="324"/>
      <c r="AT106" s="324"/>
    </row>
    <row r="107" spans="1:46" ht="21" hidden="1" customHeight="1" x14ac:dyDescent="0.2">
      <c r="A107" s="1196"/>
      <c r="B107" s="685" t="s">
        <v>356</v>
      </c>
      <c r="C107" s="671"/>
      <c r="D107" s="671"/>
      <c r="E107" s="671"/>
      <c r="F107" s="671"/>
      <c r="G107" s="671"/>
      <c r="H107" s="671"/>
      <c r="I107" s="671"/>
      <c r="J107" s="671"/>
      <c r="K107" s="671"/>
      <c r="L107" s="671"/>
      <c r="M107" s="671"/>
      <c r="N107" s="671"/>
      <c r="O107" s="656">
        <f t="shared" si="40"/>
        <v>0</v>
      </c>
      <c r="P107" s="656"/>
      <c r="Q107" s="650"/>
      <c r="R107" s="650"/>
      <c r="AH107" s="324"/>
      <c r="AI107" s="324"/>
      <c r="AJ107" s="324"/>
      <c r="AK107" s="324"/>
      <c r="AL107" s="324"/>
      <c r="AM107" s="324"/>
      <c r="AN107" s="324"/>
      <c r="AO107" s="324"/>
      <c r="AP107" s="324"/>
      <c r="AQ107" s="324"/>
      <c r="AR107" s="324"/>
      <c r="AS107" s="324"/>
      <c r="AT107" s="324"/>
    </row>
    <row r="108" spans="1:46" ht="21" customHeight="1" x14ac:dyDescent="0.2">
      <c r="A108" s="1196"/>
      <c r="B108" s="190" t="s">
        <v>362</v>
      </c>
      <c r="C108" s="660">
        <f>SUM(C104:C107)</f>
        <v>48</v>
      </c>
      <c r="D108" s="660">
        <f t="shared" ref="D108:O108" si="41">SUM(D104:D107)</f>
        <v>93</v>
      </c>
      <c r="E108" s="660">
        <f t="shared" si="41"/>
        <v>221</v>
      </c>
      <c r="F108" s="660">
        <f t="shared" si="41"/>
        <v>363</v>
      </c>
      <c r="G108" s="660">
        <f t="shared" si="41"/>
        <v>166</v>
      </c>
      <c r="H108" s="660">
        <f t="shared" si="41"/>
        <v>108</v>
      </c>
      <c r="I108" s="660">
        <f t="shared" si="41"/>
        <v>128</v>
      </c>
      <c r="J108" s="660">
        <f t="shared" si="41"/>
        <v>193</v>
      </c>
      <c r="K108" s="660">
        <f t="shared" si="41"/>
        <v>167</v>
      </c>
      <c r="L108" s="660">
        <f t="shared" si="41"/>
        <v>137</v>
      </c>
      <c r="M108" s="660">
        <f t="shared" si="41"/>
        <v>301</v>
      </c>
      <c r="N108" s="660">
        <f t="shared" si="41"/>
        <v>0</v>
      </c>
      <c r="O108" s="247">
        <f t="shared" si="41"/>
        <v>1925</v>
      </c>
      <c r="P108" s="247"/>
      <c r="Q108" s="260"/>
      <c r="R108" s="650"/>
      <c r="AH108" s="324"/>
      <c r="AI108" s="324"/>
      <c r="AJ108" s="324"/>
      <c r="AK108" s="324"/>
      <c r="AL108" s="324"/>
      <c r="AM108" s="324"/>
      <c r="AN108" s="324"/>
      <c r="AO108" s="324"/>
      <c r="AP108" s="324"/>
      <c r="AQ108" s="324"/>
      <c r="AR108" s="324"/>
      <c r="AS108" s="324"/>
      <c r="AT108" s="324"/>
    </row>
    <row r="109" spans="1:46" ht="21" hidden="1" customHeight="1" x14ac:dyDescent="0.2">
      <c r="A109" s="1196"/>
      <c r="B109" s="695" t="s">
        <v>291</v>
      </c>
      <c r="C109" s="666">
        <v>138</v>
      </c>
      <c r="D109" s="666">
        <v>109</v>
      </c>
      <c r="E109" s="666">
        <v>103</v>
      </c>
      <c r="F109" s="666">
        <v>180</v>
      </c>
      <c r="G109" s="666">
        <v>100</v>
      </c>
      <c r="H109" s="666">
        <v>28</v>
      </c>
      <c r="I109" s="666">
        <v>80</v>
      </c>
      <c r="J109" s="666">
        <v>64</v>
      </c>
      <c r="K109" s="666">
        <v>69</v>
      </c>
      <c r="L109" s="666">
        <v>31</v>
      </c>
      <c r="M109" s="666">
        <v>150</v>
      </c>
      <c r="N109" s="666">
        <v>0</v>
      </c>
      <c r="O109" s="696">
        <f t="shared" si="40"/>
        <v>1052</v>
      </c>
      <c r="P109" s="696"/>
      <c r="Q109" s="650"/>
      <c r="R109" s="650"/>
    </row>
    <row r="110" spans="1:46" s="650" customFormat="1" ht="21" hidden="1" customHeight="1" x14ac:dyDescent="0.2">
      <c r="A110" s="1196"/>
      <c r="B110" s="875" t="s">
        <v>292</v>
      </c>
      <c r="C110" s="660">
        <v>162</v>
      </c>
      <c r="D110" s="660">
        <v>96</v>
      </c>
      <c r="E110" s="660">
        <v>126</v>
      </c>
      <c r="F110" s="660">
        <v>235</v>
      </c>
      <c r="G110" s="660">
        <v>63</v>
      </c>
      <c r="H110" s="660">
        <v>42</v>
      </c>
      <c r="I110" s="660">
        <v>57</v>
      </c>
      <c r="J110" s="660">
        <v>71</v>
      </c>
      <c r="K110" s="660">
        <v>84</v>
      </c>
      <c r="L110" s="660">
        <v>53</v>
      </c>
      <c r="M110" s="660">
        <v>121</v>
      </c>
      <c r="N110" s="660">
        <v>0</v>
      </c>
      <c r="O110" s="697">
        <f t="shared" si="40"/>
        <v>1110</v>
      </c>
      <c r="P110" s="697"/>
      <c r="Q110" s="260"/>
    </row>
    <row r="111" spans="1:46" s="650" customFormat="1" ht="21" customHeight="1" x14ac:dyDescent="0.2">
      <c r="A111" s="1196"/>
      <c r="B111" s="695" t="s">
        <v>293</v>
      </c>
      <c r="C111" s="666">
        <v>134</v>
      </c>
      <c r="D111" s="666">
        <v>134</v>
      </c>
      <c r="E111" s="666">
        <v>81</v>
      </c>
      <c r="F111" s="666">
        <v>231</v>
      </c>
      <c r="G111" s="666">
        <v>79</v>
      </c>
      <c r="H111" s="666">
        <v>45</v>
      </c>
      <c r="I111" s="666">
        <v>50</v>
      </c>
      <c r="J111" s="666">
        <v>95</v>
      </c>
      <c r="K111" s="666">
        <v>57</v>
      </c>
      <c r="L111" s="666">
        <v>52</v>
      </c>
      <c r="M111" s="666">
        <v>170</v>
      </c>
      <c r="N111" s="666">
        <v>0</v>
      </c>
      <c r="O111" s="653">
        <f t="shared" si="40"/>
        <v>1128</v>
      </c>
      <c r="P111" s="653"/>
    </row>
    <row r="112" spans="1:46" s="507" customFormat="1" ht="21" hidden="1" customHeight="1" x14ac:dyDescent="0.2">
      <c r="A112" s="1196"/>
      <c r="B112" s="875" t="s">
        <v>294</v>
      </c>
      <c r="C112" s="660">
        <v>98</v>
      </c>
      <c r="D112" s="660">
        <v>116</v>
      </c>
      <c r="E112" s="660">
        <v>88</v>
      </c>
      <c r="F112" s="660">
        <v>162</v>
      </c>
      <c r="G112" s="660">
        <v>73</v>
      </c>
      <c r="H112" s="660">
        <v>45</v>
      </c>
      <c r="I112" s="660">
        <v>41</v>
      </c>
      <c r="J112" s="660">
        <v>73</v>
      </c>
      <c r="K112" s="660">
        <v>40</v>
      </c>
      <c r="L112" s="660">
        <v>35</v>
      </c>
      <c r="M112" s="660">
        <v>131</v>
      </c>
      <c r="N112" s="660">
        <v>0</v>
      </c>
      <c r="O112" s="697">
        <f t="shared" si="40"/>
        <v>902</v>
      </c>
      <c r="P112" s="697"/>
      <c r="Q112" s="260"/>
      <c r="R112" s="650"/>
    </row>
    <row r="113" spans="1:46" s="650" customFormat="1" ht="21" hidden="1" customHeight="1" x14ac:dyDescent="0.2">
      <c r="A113" s="1196"/>
      <c r="B113" s="695" t="s">
        <v>269</v>
      </c>
      <c r="C113" s="686">
        <f>SUM(C109:C112)</f>
        <v>532</v>
      </c>
      <c r="D113" s="686">
        <f t="shared" ref="D113:M113" si="42">SUM(D109:D112)</f>
        <v>455</v>
      </c>
      <c r="E113" s="686">
        <f t="shared" si="42"/>
        <v>398</v>
      </c>
      <c r="F113" s="686">
        <f t="shared" si="42"/>
        <v>808</v>
      </c>
      <c r="G113" s="686">
        <f t="shared" si="42"/>
        <v>315</v>
      </c>
      <c r="H113" s="686">
        <f t="shared" si="42"/>
        <v>160</v>
      </c>
      <c r="I113" s="686">
        <f t="shared" si="42"/>
        <v>228</v>
      </c>
      <c r="J113" s="686">
        <f t="shared" si="42"/>
        <v>303</v>
      </c>
      <c r="K113" s="686">
        <f t="shared" si="42"/>
        <v>250</v>
      </c>
      <c r="L113" s="686">
        <f t="shared" si="42"/>
        <v>171</v>
      </c>
      <c r="M113" s="686">
        <f t="shared" si="42"/>
        <v>572</v>
      </c>
      <c r="N113" s="686">
        <f>SUM(N109:N112)</f>
        <v>0</v>
      </c>
      <c r="O113" s="696">
        <f>SUM(O109:O112)</f>
        <v>4192</v>
      </c>
      <c r="P113" s="696"/>
    </row>
    <row r="114" spans="1:46" ht="21" customHeight="1" x14ac:dyDescent="0.2">
      <c r="A114" s="1196"/>
      <c r="B114" s="190" t="s">
        <v>582</v>
      </c>
      <c r="C114" s="687">
        <f>C106-C111</f>
        <v>-122</v>
      </c>
      <c r="D114" s="687">
        <f t="shared" ref="D114:O114" si="43">D106-D111</f>
        <v>-114</v>
      </c>
      <c r="E114" s="687">
        <f t="shared" si="43"/>
        <v>26</v>
      </c>
      <c r="F114" s="687">
        <f t="shared" si="43"/>
        <v>-62</v>
      </c>
      <c r="G114" s="687">
        <f t="shared" si="43"/>
        <v>-19</v>
      </c>
      <c r="H114" s="687">
        <f t="shared" si="43"/>
        <v>10</v>
      </c>
      <c r="I114" s="687">
        <f t="shared" si="43"/>
        <v>11</v>
      </c>
      <c r="J114" s="687">
        <f t="shared" si="43"/>
        <v>-28</v>
      </c>
      <c r="K114" s="687">
        <f t="shared" si="43"/>
        <v>8</v>
      </c>
      <c r="L114" s="687">
        <f t="shared" si="43"/>
        <v>-6</v>
      </c>
      <c r="M114" s="687">
        <f t="shared" si="43"/>
        <v>-51</v>
      </c>
      <c r="N114" s="687">
        <f t="shared" si="43"/>
        <v>0</v>
      </c>
      <c r="O114" s="697">
        <f t="shared" si="43"/>
        <v>-347</v>
      </c>
      <c r="P114" s="697"/>
      <c r="Q114" s="260"/>
      <c r="R114" s="650"/>
    </row>
    <row r="115" spans="1:46" s="650" customFormat="1" ht="21" customHeight="1" x14ac:dyDescent="0.2">
      <c r="A115" s="1261"/>
      <c r="B115" s="684" t="s">
        <v>584</v>
      </c>
      <c r="C115" s="686">
        <f>C106-C105</f>
        <v>-5</v>
      </c>
      <c r="D115" s="686">
        <f t="shared" ref="D115:O115" si="44">D106-D105</f>
        <v>-20</v>
      </c>
      <c r="E115" s="686">
        <f t="shared" si="44"/>
        <v>34</v>
      </c>
      <c r="F115" s="686">
        <f t="shared" si="44"/>
        <v>-12</v>
      </c>
      <c r="G115" s="686">
        <f t="shared" si="44"/>
        <v>-6</v>
      </c>
      <c r="H115" s="686">
        <f t="shared" si="44"/>
        <v>17</v>
      </c>
      <c r="I115" s="686">
        <f t="shared" si="44"/>
        <v>14</v>
      </c>
      <c r="J115" s="686">
        <f t="shared" si="44"/>
        <v>-18</v>
      </c>
      <c r="K115" s="686">
        <f t="shared" si="44"/>
        <v>-13</v>
      </c>
      <c r="L115" s="686">
        <f t="shared" si="44"/>
        <v>-17</v>
      </c>
      <c r="M115" s="686">
        <f t="shared" si="44"/>
        <v>55</v>
      </c>
      <c r="N115" s="686">
        <f t="shared" si="44"/>
        <v>0</v>
      </c>
      <c r="O115" s="696">
        <f t="shared" si="44"/>
        <v>29</v>
      </c>
      <c r="P115" s="696"/>
      <c r="Q115" s="260"/>
    </row>
    <row r="116" spans="1:46" ht="21" customHeight="1" x14ac:dyDescent="0.2">
      <c r="A116" s="411"/>
      <c r="B116" s="407"/>
      <c r="C116" s="408"/>
      <c r="D116" s="408"/>
      <c r="E116" s="408"/>
      <c r="F116" s="408"/>
      <c r="G116" s="408"/>
      <c r="H116" s="408"/>
      <c r="I116" s="408"/>
      <c r="J116" s="408"/>
      <c r="K116" s="408"/>
      <c r="L116" s="408"/>
      <c r="M116" s="408"/>
      <c r="N116" s="409"/>
      <c r="O116" s="410"/>
      <c r="P116" s="410"/>
      <c r="Q116" s="650"/>
    </row>
    <row r="117" spans="1:46" ht="21" customHeight="1" x14ac:dyDescent="0.2">
      <c r="A117" s="1260" t="s">
        <v>457</v>
      </c>
      <c r="B117" s="412" t="s">
        <v>611</v>
      </c>
      <c r="C117" s="413"/>
      <c r="D117" s="413"/>
      <c r="E117" s="413"/>
      <c r="F117" s="413"/>
      <c r="G117" s="413"/>
      <c r="H117" s="413"/>
      <c r="I117" s="413"/>
      <c r="J117" s="413"/>
      <c r="K117" s="413"/>
      <c r="L117" s="413"/>
      <c r="M117" s="413"/>
      <c r="N117" s="414"/>
      <c r="O117" s="415"/>
      <c r="P117" s="415"/>
      <c r="Q117" s="650"/>
    </row>
    <row r="118" spans="1:46" ht="21" customHeight="1" x14ac:dyDescent="0.2">
      <c r="A118" s="1196"/>
      <c r="B118" s="405" t="s">
        <v>353</v>
      </c>
      <c r="C118" s="627">
        <v>7.2</v>
      </c>
      <c r="D118" s="627">
        <v>75.72</v>
      </c>
      <c r="E118" s="627">
        <v>20.239999999999998</v>
      </c>
      <c r="F118" s="627">
        <v>37.76</v>
      </c>
      <c r="G118" s="627">
        <v>39.14</v>
      </c>
      <c r="H118" s="627">
        <v>124.47999999999995</v>
      </c>
      <c r="I118" s="627">
        <v>50.839999999999996</v>
      </c>
      <c r="J118" s="627">
        <v>21.6</v>
      </c>
      <c r="K118" s="627">
        <v>21.5</v>
      </c>
      <c r="L118" s="627">
        <v>28.1</v>
      </c>
      <c r="M118" s="627">
        <v>183.8</v>
      </c>
      <c r="N118" s="627" t="s">
        <v>167</v>
      </c>
      <c r="O118" s="628">
        <v>62.08000000000002</v>
      </c>
      <c r="P118" s="628"/>
      <c r="Q118" s="650"/>
      <c r="U118" s="325"/>
      <c r="V118" s="325"/>
      <c r="W118" s="325"/>
      <c r="X118" s="325"/>
      <c r="Y118" s="325"/>
      <c r="Z118" s="325"/>
      <c r="AA118" s="325"/>
      <c r="AB118" s="325"/>
      <c r="AC118" s="325"/>
      <c r="AD118" s="325"/>
      <c r="AE118" s="325"/>
      <c r="AF118" s="325"/>
      <c r="AG118" s="325"/>
      <c r="AH118" s="325"/>
      <c r="AI118" s="325"/>
      <c r="AJ118" s="325"/>
      <c r="AK118" s="325"/>
      <c r="AL118" s="325"/>
      <c r="AM118" s="325"/>
      <c r="AN118" s="325"/>
      <c r="AO118" s="325"/>
      <c r="AP118" s="325"/>
      <c r="AQ118" s="325"/>
      <c r="AR118" s="325"/>
      <c r="AS118" s="325"/>
      <c r="AT118" s="325"/>
    </row>
    <row r="119" spans="1:46" ht="21" customHeight="1" x14ac:dyDescent="0.2">
      <c r="A119" s="1196"/>
      <c r="B119" s="190" t="s">
        <v>354</v>
      </c>
      <c r="C119" s="259">
        <v>27.119999999999997</v>
      </c>
      <c r="D119" s="259">
        <v>31.900000000000002</v>
      </c>
      <c r="E119" s="259">
        <v>20.919999999999998</v>
      </c>
      <c r="F119" s="259">
        <v>38.080000000000005</v>
      </c>
      <c r="G119" s="259">
        <v>38.379999999999995</v>
      </c>
      <c r="H119" s="259">
        <v>96.44</v>
      </c>
      <c r="I119" s="259">
        <v>44.360000000000007</v>
      </c>
      <c r="J119" s="259">
        <v>23</v>
      </c>
      <c r="K119" s="259">
        <v>32.4</v>
      </c>
      <c r="L119" s="259">
        <v>32.36</v>
      </c>
      <c r="M119" s="259">
        <v>65.5</v>
      </c>
      <c r="N119" s="259" t="s">
        <v>167</v>
      </c>
      <c r="O119" s="815">
        <v>36.6</v>
      </c>
      <c r="P119" s="815"/>
      <c r="Q119" s="260"/>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row>
    <row r="120" spans="1:46" ht="21" customHeight="1" x14ac:dyDescent="0.2">
      <c r="A120" s="1196"/>
      <c r="B120" s="684" t="s">
        <v>355</v>
      </c>
      <c r="C120" s="693">
        <v>27.319999999999997</v>
      </c>
      <c r="D120" s="693">
        <v>32.54</v>
      </c>
      <c r="E120" s="693">
        <v>30</v>
      </c>
      <c r="F120" s="693">
        <v>41.2</v>
      </c>
      <c r="G120" s="693">
        <v>36.6</v>
      </c>
      <c r="H120" s="693">
        <v>39.04000000000002</v>
      </c>
      <c r="I120" s="693">
        <v>46.32</v>
      </c>
      <c r="J120" s="693">
        <v>23.720000000000002</v>
      </c>
      <c r="K120" s="693">
        <v>20.399999999999999</v>
      </c>
      <c r="L120" s="693">
        <v>31.6</v>
      </c>
      <c r="M120" s="693">
        <v>109.8</v>
      </c>
      <c r="N120" s="693" t="s">
        <v>167</v>
      </c>
      <c r="O120" s="699">
        <v>40.479999999999997</v>
      </c>
      <c r="P120" s="699"/>
      <c r="Q120" s="260"/>
      <c r="U120" s="325"/>
      <c r="V120" s="325"/>
      <c r="W120" s="325"/>
      <c r="X120" s="325"/>
      <c r="Y120" s="325"/>
      <c r="Z120" s="325"/>
      <c r="AA120" s="325"/>
      <c r="AB120" s="325"/>
      <c r="AC120" s="325"/>
      <c r="AD120" s="325"/>
      <c r="AE120" s="325"/>
      <c r="AF120" s="325"/>
      <c r="AG120" s="325"/>
      <c r="AH120" s="325"/>
      <c r="AI120" s="325"/>
      <c r="AJ120" s="325"/>
      <c r="AK120" s="325"/>
      <c r="AL120" s="325"/>
      <c r="AM120" s="325"/>
      <c r="AN120" s="325"/>
      <c r="AO120" s="325"/>
      <c r="AP120" s="325"/>
      <c r="AQ120" s="325"/>
      <c r="AR120" s="325"/>
      <c r="AS120" s="325"/>
      <c r="AT120" s="325"/>
    </row>
    <row r="121" spans="1:46" ht="21" hidden="1" customHeight="1" x14ac:dyDescent="0.2">
      <c r="A121" s="1196"/>
      <c r="B121" s="684" t="s">
        <v>356</v>
      </c>
      <c r="C121" s="693"/>
      <c r="D121" s="693"/>
      <c r="E121" s="693"/>
      <c r="F121" s="693"/>
      <c r="G121" s="693"/>
      <c r="H121" s="693"/>
      <c r="I121" s="693"/>
      <c r="J121" s="693"/>
      <c r="K121" s="693"/>
      <c r="L121" s="693"/>
      <c r="M121" s="693"/>
      <c r="N121" s="693" t="s">
        <v>167</v>
      </c>
      <c r="O121" s="699"/>
      <c r="P121" s="699"/>
      <c r="Q121" s="260"/>
      <c r="U121" s="325"/>
      <c r="V121" s="325"/>
      <c r="W121" s="325"/>
      <c r="X121" s="325"/>
      <c r="Y121" s="325"/>
      <c r="Z121" s="325"/>
      <c r="AA121" s="325"/>
      <c r="AB121" s="325"/>
      <c r="AC121" s="325"/>
      <c r="AD121" s="325"/>
      <c r="AE121" s="325"/>
      <c r="AF121" s="325"/>
      <c r="AG121" s="325"/>
      <c r="AH121" s="325"/>
      <c r="AI121" s="325"/>
      <c r="AJ121" s="325"/>
      <c r="AK121" s="325"/>
      <c r="AL121" s="325"/>
      <c r="AM121" s="325"/>
      <c r="AN121" s="325"/>
      <c r="AO121" s="325"/>
      <c r="AP121" s="325"/>
      <c r="AQ121" s="325"/>
      <c r="AR121" s="325"/>
      <c r="AS121" s="325"/>
      <c r="AT121" s="325"/>
    </row>
    <row r="122" spans="1:46" ht="21" customHeight="1" x14ac:dyDescent="0.2">
      <c r="A122" s="1196"/>
      <c r="B122" s="190" t="s">
        <v>362</v>
      </c>
      <c r="C122" s="259">
        <v>22.4</v>
      </c>
      <c r="D122" s="259">
        <v>47.519999999999989</v>
      </c>
      <c r="E122" s="259">
        <v>22.96</v>
      </c>
      <c r="F122" s="259">
        <v>38.56</v>
      </c>
      <c r="G122" s="259">
        <v>37.74</v>
      </c>
      <c r="H122" s="259">
        <v>66.099999999999966</v>
      </c>
      <c r="I122" s="259">
        <v>45.8</v>
      </c>
      <c r="J122" s="259">
        <v>22.4</v>
      </c>
      <c r="K122" s="259">
        <v>25.639999999999997</v>
      </c>
      <c r="L122" s="259">
        <v>31.6</v>
      </c>
      <c r="M122" s="259">
        <v>126.40000000000002</v>
      </c>
      <c r="N122" s="259" t="s">
        <v>167</v>
      </c>
      <c r="O122" s="815">
        <v>40.4</v>
      </c>
      <c r="P122" s="815"/>
      <c r="Q122" s="260"/>
      <c r="R122" s="260"/>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325"/>
    </row>
    <row r="123" spans="1:46" ht="21" hidden="1" customHeight="1" x14ac:dyDescent="0.2">
      <c r="A123" s="1196"/>
      <c r="B123" s="695" t="s">
        <v>291</v>
      </c>
      <c r="C123" s="693">
        <v>8</v>
      </c>
      <c r="D123" s="693">
        <v>11.6</v>
      </c>
      <c r="E123" s="693">
        <v>20.159999999999986</v>
      </c>
      <c r="F123" s="693">
        <v>17.14</v>
      </c>
      <c r="G123" s="693">
        <v>24.2</v>
      </c>
      <c r="H123" s="693">
        <v>34.74</v>
      </c>
      <c r="I123" s="693">
        <v>23.620000000000008</v>
      </c>
      <c r="J123" s="693">
        <v>19.399999999999999</v>
      </c>
      <c r="K123" s="693">
        <v>17.2</v>
      </c>
      <c r="L123" s="693">
        <v>34.6</v>
      </c>
      <c r="M123" s="693">
        <v>125.6</v>
      </c>
      <c r="N123" s="693" t="s">
        <v>167</v>
      </c>
      <c r="O123" s="699">
        <v>23.020000000000003</v>
      </c>
      <c r="P123" s="699"/>
      <c r="Q123" s="260"/>
      <c r="U123" s="325"/>
      <c r="V123" s="325"/>
      <c r="W123" s="325"/>
      <c r="X123" s="325"/>
      <c r="Y123" s="325"/>
      <c r="Z123" s="325"/>
      <c r="AA123" s="325"/>
      <c r="AB123" s="325"/>
      <c r="AC123" s="325"/>
      <c r="AD123" s="325"/>
      <c r="AE123" s="325"/>
      <c r="AF123" s="325"/>
      <c r="AG123" s="325"/>
      <c r="AH123" s="325"/>
      <c r="AI123" s="325"/>
      <c r="AJ123" s="325"/>
      <c r="AK123" s="325"/>
      <c r="AL123" s="325"/>
      <c r="AM123" s="325"/>
      <c r="AN123" s="325"/>
      <c r="AO123" s="325"/>
      <c r="AP123" s="325"/>
      <c r="AQ123" s="325"/>
      <c r="AR123" s="325"/>
      <c r="AS123" s="325"/>
      <c r="AT123" s="325"/>
    </row>
    <row r="124" spans="1:46" s="650" customFormat="1" ht="21" hidden="1" customHeight="1" x14ac:dyDescent="0.2">
      <c r="A124" s="1196"/>
      <c r="B124" s="695" t="s">
        <v>292</v>
      </c>
      <c r="C124" s="693">
        <v>5.419999999999999</v>
      </c>
      <c r="D124" s="693">
        <v>28.580000000000002</v>
      </c>
      <c r="E124" s="693">
        <v>20.140000000000004</v>
      </c>
      <c r="F124" s="693">
        <v>13.6</v>
      </c>
      <c r="G124" s="693">
        <v>32.919999999999995</v>
      </c>
      <c r="H124" s="693">
        <v>26.419999999999998</v>
      </c>
      <c r="I124" s="693">
        <v>29.720000000000006</v>
      </c>
      <c r="J124" s="693">
        <v>15.68</v>
      </c>
      <c r="K124" s="693">
        <v>15.3</v>
      </c>
      <c r="L124" s="693">
        <v>26.88</v>
      </c>
      <c r="M124" s="693">
        <v>139.28000000000003</v>
      </c>
      <c r="N124" s="693" t="s">
        <v>167</v>
      </c>
      <c r="O124" s="699">
        <v>20.8</v>
      </c>
      <c r="P124" s="699"/>
      <c r="Q124" s="260"/>
      <c r="U124" s="325"/>
      <c r="V124" s="325"/>
      <c r="W124" s="325"/>
      <c r="X124" s="325"/>
      <c r="Y124" s="325"/>
      <c r="Z124" s="325"/>
      <c r="AA124" s="325"/>
      <c r="AB124" s="325"/>
      <c r="AC124" s="325"/>
      <c r="AD124" s="325"/>
      <c r="AE124" s="325"/>
      <c r="AF124" s="325"/>
      <c r="AG124" s="325"/>
      <c r="AH124" s="325"/>
      <c r="AI124" s="325"/>
      <c r="AJ124" s="325"/>
      <c r="AK124" s="325"/>
      <c r="AL124" s="325"/>
      <c r="AM124" s="325"/>
      <c r="AN124" s="325"/>
      <c r="AO124" s="325"/>
      <c r="AP124" s="325"/>
      <c r="AQ124" s="325"/>
      <c r="AR124" s="325"/>
      <c r="AS124" s="325"/>
      <c r="AT124" s="325"/>
    </row>
    <row r="125" spans="1:46" s="650" customFormat="1" ht="21" hidden="1" customHeight="1" x14ac:dyDescent="0.2">
      <c r="A125" s="1196"/>
      <c r="B125" s="695" t="s">
        <v>293</v>
      </c>
      <c r="C125" s="693">
        <v>6.8</v>
      </c>
      <c r="D125" s="693">
        <v>24.5</v>
      </c>
      <c r="E125" s="693">
        <v>19.919999999999998</v>
      </c>
      <c r="F125" s="693">
        <v>18.2</v>
      </c>
      <c r="G125" s="693">
        <v>30</v>
      </c>
      <c r="H125" s="693">
        <v>27.600000000000016</v>
      </c>
      <c r="I125" s="693">
        <v>28.14</v>
      </c>
      <c r="J125" s="693">
        <v>26</v>
      </c>
      <c r="K125" s="693">
        <v>19.840000000000003</v>
      </c>
      <c r="L125" s="693">
        <v>27.54</v>
      </c>
      <c r="M125" s="693">
        <v>157.32000000000002</v>
      </c>
      <c r="N125" s="693" t="s">
        <v>167</v>
      </c>
      <c r="O125" s="699">
        <v>26</v>
      </c>
      <c r="P125" s="699"/>
      <c r="Q125" s="260"/>
      <c r="U125" s="325"/>
      <c r="V125" s="325"/>
      <c r="W125" s="325"/>
      <c r="X125" s="325"/>
      <c r="Y125" s="325"/>
      <c r="Z125" s="325"/>
      <c r="AA125" s="325"/>
      <c r="AB125" s="325"/>
      <c r="AC125" s="325"/>
      <c r="AD125" s="325"/>
      <c r="AE125" s="325"/>
      <c r="AF125" s="325"/>
      <c r="AG125" s="325"/>
      <c r="AH125" s="325"/>
      <c r="AI125" s="325"/>
      <c r="AJ125" s="325"/>
      <c r="AK125" s="325"/>
      <c r="AL125" s="325"/>
      <c r="AM125" s="325"/>
      <c r="AN125" s="325"/>
      <c r="AO125" s="325"/>
      <c r="AP125" s="325"/>
      <c r="AQ125" s="325"/>
      <c r="AR125" s="325"/>
      <c r="AS125" s="325"/>
      <c r="AT125" s="325"/>
    </row>
    <row r="126" spans="1:46" ht="21" hidden="1" customHeight="1" x14ac:dyDescent="0.2">
      <c r="A126" s="1196"/>
      <c r="B126" s="875" t="s">
        <v>294</v>
      </c>
      <c r="C126" s="259">
        <v>8.4799999999999951</v>
      </c>
      <c r="D126" s="259">
        <v>33.56</v>
      </c>
      <c r="E126" s="259">
        <v>20.32</v>
      </c>
      <c r="F126" s="259">
        <v>24.059999999999995</v>
      </c>
      <c r="G126" s="259">
        <v>28.48</v>
      </c>
      <c r="H126" s="259">
        <v>29.04000000000001</v>
      </c>
      <c r="I126" s="259">
        <v>37.279999999999994</v>
      </c>
      <c r="J126" s="259">
        <v>27.16</v>
      </c>
      <c r="K126" s="259">
        <v>21.34</v>
      </c>
      <c r="L126" s="259">
        <v>26.479999999999997</v>
      </c>
      <c r="M126" s="259">
        <v>141.44000000000003</v>
      </c>
      <c r="N126" s="259" t="s">
        <v>167</v>
      </c>
      <c r="O126" s="815">
        <v>29.2</v>
      </c>
      <c r="P126" s="815"/>
      <c r="Q126" s="260"/>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row>
    <row r="127" spans="1:46" s="650" customFormat="1" ht="21" hidden="1" customHeight="1" x14ac:dyDescent="0.2">
      <c r="A127" s="1196"/>
      <c r="B127" s="695" t="s">
        <v>269</v>
      </c>
      <c r="C127" s="693">
        <v>7</v>
      </c>
      <c r="D127" s="693">
        <v>25.279999999999994</v>
      </c>
      <c r="E127" s="693">
        <v>20.2</v>
      </c>
      <c r="F127" s="693">
        <v>17.399999999999999</v>
      </c>
      <c r="G127" s="693">
        <v>28.04</v>
      </c>
      <c r="H127" s="693">
        <v>30.560000000000006</v>
      </c>
      <c r="I127" s="693">
        <v>28.060000000000002</v>
      </c>
      <c r="J127" s="693">
        <v>22.720000000000006</v>
      </c>
      <c r="K127" s="693">
        <v>18</v>
      </c>
      <c r="L127" s="693">
        <v>27.28</v>
      </c>
      <c r="M127" s="693">
        <v>143.76000000000002</v>
      </c>
      <c r="N127" s="693" t="s">
        <v>167</v>
      </c>
      <c r="O127" s="699">
        <v>25</v>
      </c>
      <c r="P127" s="699"/>
      <c r="Q127" s="260"/>
      <c r="U127" s="325"/>
      <c r="V127" s="325"/>
      <c r="W127" s="325"/>
      <c r="X127" s="325"/>
      <c r="Y127" s="325"/>
      <c r="Z127" s="325"/>
      <c r="AA127" s="325"/>
      <c r="AB127" s="325"/>
      <c r="AC127" s="325"/>
      <c r="AD127" s="325"/>
      <c r="AE127" s="325"/>
      <c r="AF127" s="325"/>
      <c r="AG127" s="325"/>
      <c r="AH127" s="325"/>
      <c r="AI127" s="325"/>
      <c r="AJ127" s="325"/>
      <c r="AK127" s="325"/>
      <c r="AL127" s="325"/>
      <c r="AM127" s="325"/>
      <c r="AN127" s="325"/>
      <c r="AO127" s="325"/>
      <c r="AP127" s="325"/>
      <c r="AQ127" s="325"/>
      <c r="AR127" s="325"/>
      <c r="AS127" s="325"/>
      <c r="AT127" s="325"/>
    </row>
    <row r="128" spans="1:46" s="650" customFormat="1" ht="21" customHeight="1" x14ac:dyDescent="0.2">
      <c r="A128" s="1196"/>
      <c r="B128" s="695" t="s">
        <v>593</v>
      </c>
      <c r="C128" s="693">
        <v>6.8</v>
      </c>
      <c r="D128" s="693">
        <v>22.2</v>
      </c>
      <c r="E128" s="693">
        <v>20.019999999999992</v>
      </c>
      <c r="F128" s="693">
        <v>16.600000000000001</v>
      </c>
      <c r="G128" s="693">
        <v>27.659999999999997</v>
      </c>
      <c r="H128" s="693">
        <v>31.44</v>
      </c>
      <c r="I128" s="693">
        <v>26.319999999999993</v>
      </c>
      <c r="J128" s="693">
        <v>19</v>
      </c>
      <c r="K128" s="693">
        <v>17.8</v>
      </c>
      <c r="L128" s="693">
        <v>27.38</v>
      </c>
      <c r="M128" s="693">
        <v>145.35999999999999</v>
      </c>
      <c r="N128" s="693" t="s">
        <v>167</v>
      </c>
      <c r="O128" s="699">
        <v>23.2</v>
      </c>
      <c r="P128" s="699"/>
      <c r="Q128" s="260"/>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row>
    <row r="129" spans="1:46" s="650" customFormat="1" ht="21" customHeight="1" x14ac:dyDescent="0.2">
      <c r="A129" s="1196"/>
      <c r="B129" s="190" t="s">
        <v>596</v>
      </c>
      <c r="C129" s="259">
        <f>C122-C128</f>
        <v>15.599999999999998</v>
      </c>
      <c r="D129" s="259">
        <f t="shared" ref="D129:O129" si="45">D122-D128</f>
        <v>25.31999999999999</v>
      </c>
      <c r="E129" s="259">
        <f t="shared" si="45"/>
        <v>2.9400000000000084</v>
      </c>
      <c r="F129" s="259">
        <f t="shared" si="45"/>
        <v>21.96</v>
      </c>
      <c r="G129" s="259">
        <f t="shared" si="45"/>
        <v>10.080000000000005</v>
      </c>
      <c r="H129" s="259">
        <f t="shared" si="45"/>
        <v>34.659999999999968</v>
      </c>
      <c r="I129" s="259">
        <f t="shared" si="45"/>
        <v>19.480000000000004</v>
      </c>
      <c r="J129" s="259">
        <f t="shared" si="45"/>
        <v>3.3999999999999986</v>
      </c>
      <c r="K129" s="259">
        <f t="shared" si="45"/>
        <v>7.8399999999999963</v>
      </c>
      <c r="L129" s="259">
        <f t="shared" si="45"/>
        <v>4.2200000000000024</v>
      </c>
      <c r="M129" s="259">
        <f t="shared" si="45"/>
        <v>-18.959999999999965</v>
      </c>
      <c r="N129" s="259" t="s">
        <v>167</v>
      </c>
      <c r="O129" s="815">
        <f t="shared" si="45"/>
        <v>17.2</v>
      </c>
      <c r="P129" s="815"/>
      <c r="Q129" s="260"/>
      <c r="R129" s="260"/>
      <c r="U129" s="325"/>
      <c r="V129" s="325"/>
      <c r="W129" s="325"/>
      <c r="X129" s="325"/>
      <c r="Y129" s="325"/>
      <c r="Z129" s="325"/>
      <c r="AA129" s="325"/>
      <c r="AB129" s="325"/>
      <c r="AC129" s="325"/>
      <c r="AD129" s="325"/>
      <c r="AE129" s="325"/>
      <c r="AF129" s="325"/>
      <c r="AG129" s="325"/>
      <c r="AH129" s="325"/>
      <c r="AI129" s="325"/>
      <c r="AJ129" s="325"/>
      <c r="AK129" s="325"/>
      <c r="AL129" s="325"/>
      <c r="AM129" s="325"/>
      <c r="AN129" s="325"/>
      <c r="AO129" s="325"/>
      <c r="AP129" s="325"/>
      <c r="AQ129" s="325"/>
      <c r="AR129" s="325"/>
      <c r="AS129" s="325"/>
      <c r="AT129" s="325"/>
    </row>
    <row r="130" spans="1:46" ht="21" customHeight="1" x14ac:dyDescent="0.2">
      <c r="A130" s="1196"/>
      <c r="B130" s="1166" t="s">
        <v>62</v>
      </c>
      <c r="C130" s="1167"/>
      <c r="D130" s="1167"/>
      <c r="E130" s="1167"/>
      <c r="F130" s="1167"/>
      <c r="G130" s="1167"/>
      <c r="H130" s="1167"/>
      <c r="I130" s="1167"/>
      <c r="J130" s="1167"/>
      <c r="K130" s="1167"/>
      <c r="L130" s="1167"/>
      <c r="M130" s="1167"/>
      <c r="N130" s="1167"/>
      <c r="O130" s="1168"/>
      <c r="P130" s="1168"/>
      <c r="Q130" s="650"/>
      <c r="U130" s="330"/>
      <c r="V130" s="330"/>
      <c r="W130" s="330"/>
      <c r="X130" s="330"/>
      <c r="Y130" s="330"/>
      <c r="Z130" s="330"/>
      <c r="AA130" s="330"/>
      <c r="AB130" s="330"/>
      <c r="AC130" s="330"/>
      <c r="AD130" s="330"/>
      <c r="AE130" s="330"/>
      <c r="AG130" s="330"/>
    </row>
    <row r="131" spans="1:46" ht="21" customHeight="1" x14ac:dyDescent="0.2">
      <c r="A131" s="1196"/>
      <c r="B131" s="1169" t="s">
        <v>353</v>
      </c>
      <c r="C131" s="1170">
        <v>1</v>
      </c>
      <c r="D131" s="1170">
        <v>0.48484848484848486</v>
      </c>
      <c r="E131" s="1170">
        <v>0.92682926829268297</v>
      </c>
      <c r="F131" s="1170">
        <v>0.76923076923076916</v>
      </c>
      <c r="G131" s="1170">
        <v>0.7</v>
      </c>
      <c r="H131" s="1170">
        <v>0.13333333333333333</v>
      </c>
      <c r="I131" s="1170">
        <v>0.55000000000000004</v>
      </c>
      <c r="J131" s="1170">
        <v>0.82926829268292679</v>
      </c>
      <c r="K131" s="1170">
        <v>0.83333333333333326</v>
      </c>
      <c r="L131" s="1170">
        <v>1</v>
      </c>
      <c r="M131" s="1170">
        <v>0.24576271186440679</v>
      </c>
      <c r="N131" s="1170" t="s">
        <v>167</v>
      </c>
      <c r="O131" s="1171">
        <v>0.59948979591836737</v>
      </c>
      <c r="P131" s="1171"/>
      <c r="Q131" s="260"/>
      <c r="U131" s="326"/>
      <c r="V131" s="326"/>
      <c r="W131" s="326"/>
      <c r="X131" s="326"/>
      <c r="Y131" s="326"/>
      <c r="Z131" s="326"/>
      <c r="AA131" s="326"/>
      <c r="AB131" s="326"/>
      <c r="AC131" s="326"/>
      <c r="AD131" s="326"/>
      <c r="AE131" s="326"/>
      <c r="AG131" s="326"/>
      <c r="AH131" s="326"/>
      <c r="AI131" s="326"/>
      <c r="AJ131" s="326"/>
      <c r="AK131" s="326"/>
      <c r="AL131" s="326"/>
      <c r="AM131" s="326"/>
      <c r="AN131" s="326"/>
      <c r="AO131" s="326"/>
      <c r="AP131" s="326"/>
      <c r="AQ131" s="326"/>
      <c r="AR131" s="326"/>
      <c r="AS131" s="326"/>
      <c r="AT131" s="326"/>
    </row>
    <row r="132" spans="1:46" ht="21" customHeight="1" x14ac:dyDescent="0.2">
      <c r="A132" s="1196"/>
      <c r="B132" s="684" t="s">
        <v>354</v>
      </c>
      <c r="C132" s="690">
        <v>0.82352941176470595</v>
      </c>
      <c r="D132" s="690">
        <v>0.77500000000000002</v>
      </c>
      <c r="E132" s="690">
        <v>0.82191780821917804</v>
      </c>
      <c r="F132" s="690">
        <v>0.72375690607734811</v>
      </c>
      <c r="G132" s="690">
        <v>0.71212121212121215</v>
      </c>
      <c r="H132" s="690">
        <v>0.5</v>
      </c>
      <c r="I132" s="690">
        <v>0.61702127659574468</v>
      </c>
      <c r="J132" s="690">
        <v>0.83529411764705885</v>
      </c>
      <c r="K132" s="690">
        <v>0.78205128205128205</v>
      </c>
      <c r="L132" s="690">
        <v>0.82539682539682546</v>
      </c>
      <c r="M132" s="690">
        <v>0.609375</v>
      </c>
      <c r="N132" s="690" t="s">
        <v>167</v>
      </c>
      <c r="O132" s="691">
        <v>0.73670212765957444</v>
      </c>
      <c r="P132" s="691"/>
      <c r="Q132" s="260"/>
      <c r="U132" s="326"/>
      <c r="V132" s="326"/>
      <c r="W132" s="326"/>
      <c r="X132" s="326"/>
      <c r="Y132" s="326"/>
      <c r="Z132" s="326"/>
      <c r="AA132" s="326"/>
      <c r="AB132" s="326"/>
      <c r="AC132" s="326"/>
      <c r="AD132" s="326"/>
      <c r="AE132" s="326"/>
      <c r="AG132" s="326"/>
      <c r="AH132" s="326"/>
      <c r="AI132" s="326"/>
      <c r="AJ132" s="326"/>
      <c r="AK132" s="326"/>
      <c r="AL132" s="326"/>
      <c r="AM132" s="326"/>
      <c r="AN132" s="326"/>
      <c r="AO132" s="326"/>
      <c r="AP132" s="326"/>
      <c r="AQ132" s="326"/>
      <c r="AR132" s="326"/>
      <c r="AS132" s="326"/>
      <c r="AT132" s="326"/>
    </row>
    <row r="133" spans="1:46" ht="21" customHeight="1" x14ac:dyDescent="0.2">
      <c r="A133" s="1196"/>
      <c r="B133" s="190" t="s">
        <v>355</v>
      </c>
      <c r="C133" s="1172">
        <v>0.83333333333333326</v>
      </c>
      <c r="D133" s="1172">
        <v>0.75</v>
      </c>
      <c r="E133" s="1172">
        <v>0.78504672897196259</v>
      </c>
      <c r="F133" s="1172">
        <v>0.69230769230769229</v>
      </c>
      <c r="G133" s="1172">
        <v>0.75</v>
      </c>
      <c r="H133" s="1172">
        <v>0.70909090909090911</v>
      </c>
      <c r="I133" s="1172">
        <v>0.63934426229508201</v>
      </c>
      <c r="J133" s="1172">
        <v>0.80597014925373134</v>
      </c>
      <c r="K133" s="1172">
        <v>0.81538461538461537</v>
      </c>
      <c r="L133" s="1172">
        <v>0.82608695652173902</v>
      </c>
      <c r="M133" s="1172">
        <v>0.42016806722689076</v>
      </c>
      <c r="N133" s="810" t="s">
        <v>167</v>
      </c>
      <c r="O133" s="811">
        <v>0.69654289372599232</v>
      </c>
      <c r="P133" s="811"/>
      <c r="Q133" s="823"/>
      <c r="U133" s="326"/>
      <c r="V133" s="326"/>
      <c r="W133" s="326"/>
      <c r="X133" s="326"/>
      <c r="Y133" s="326"/>
      <c r="Z133" s="326"/>
      <c r="AA133" s="326"/>
      <c r="AB133" s="326"/>
      <c r="AC133" s="326"/>
      <c r="AD133" s="326"/>
      <c r="AE133" s="326"/>
      <c r="AG133" s="326"/>
      <c r="AH133" s="326"/>
      <c r="AI133" s="326"/>
      <c r="AJ133" s="326"/>
      <c r="AK133" s="326"/>
      <c r="AL133" s="326"/>
      <c r="AM133" s="326"/>
      <c r="AN133" s="326"/>
      <c r="AO133" s="326"/>
      <c r="AP133" s="326"/>
      <c r="AQ133" s="326"/>
      <c r="AR133" s="326"/>
      <c r="AS133" s="326"/>
      <c r="AT133" s="326"/>
    </row>
    <row r="134" spans="1:46" ht="21" hidden="1" customHeight="1" x14ac:dyDescent="0.2">
      <c r="A134" s="1196"/>
      <c r="B134" s="684" t="s">
        <v>356</v>
      </c>
      <c r="C134" s="690"/>
      <c r="D134" s="690"/>
      <c r="E134" s="690"/>
      <c r="F134" s="690"/>
      <c r="G134" s="690"/>
      <c r="H134" s="690"/>
      <c r="I134" s="690"/>
      <c r="J134" s="690"/>
      <c r="K134" s="690"/>
      <c r="L134" s="690"/>
      <c r="M134" s="690"/>
      <c r="N134" s="690" t="s">
        <v>167</v>
      </c>
      <c r="O134" s="691"/>
      <c r="P134" s="691"/>
      <c r="Q134" s="823"/>
      <c r="R134" s="260"/>
      <c r="U134" s="326"/>
      <c r="V134" s="326"/>
      <c r="W134" s="326"/>
      <c r="X134" s="326"/>
      <c r="Y134" s="326"/>
      <c r="Z134" s="326"/>
      <c r="AA134" s="326"/>
      <c r="AB134" s="326"/>
      <c r="AC134" s="326"/>
      <c r="AD134" s="326"/>
      <c r="AE134" s="326"/>
      <c r="AG134" s="326"/>
      <c r="AH134" s="326"/>
      <c r="AI134" s="326"/>
      <c r="AJ134" s="326"/>
      <c r="AK134" s="326"/>
      <c r="AL134" s="326"/>
      <c r="AM134" s="326"/>
      <c r="AN134" s="326"/>
      <c r="AO134" s="326"/>
      <c r="AP134" s="326"/>
      <c r="AQ134" s="326"/>
      <c r="AR134" s="326"/>
      <c r="AS134" s="326"/>
      <c r="AT134" s="326"/>
    </row>
    <row r="135" spans="1:46" ht="21" customHeight="1" x14ac:dyDescent="0.2">
      <c r="A135" s="1196"/>
      <c r="B135" s="684" t="s">
        <v>362</v>
      </c>
      <c r="C135" s="690">
        <v>0.89583333333333326</v>
      </c>
      <c r="D135" s="690">
        <v>0.66666666666666674</v>
      </c>
      <c r="E135" s="690">
        <v>0.82352941176470595</v>
      </c>
      <c r="F135" s="690">
        <v>0.71074380165289253</v>
      </c>
      <c r="G135" s="690">
        <v>0.72289156626506024</v>
      </c>
      <c r="H135" s="690">
        <v>0.55555555555555558</v>
      </c>
      <c r="I135" s="690">
        <v>0.6171875</v>
      </c>
      <c r="J135" s="690">
        <v>0.82383419689119164</v>
      </c>
      <c r="K135" s="690">
        <v>0.80239520958083832</v>
      </c>
      <c r="L135" s="690">
        <v>0.86131386861313874</v>
      </c>
      <c r="M135" s="690">
        <v>0.39202657807308966</v>
      </c>
      <c r="N135" s="690" t="s">
        <v>167</v>
      </c>
      <c r="O135" s="691">
        <v>0.69246753246753245</v>
      </c>
      <c r="P135" s="691"/>
      <c r="Q135" s="823"/>
      <c r="U135" s="326"/>
      <c r="V135" s="326"/>
      <c r="W135" s="326"/>
      <c r="X135" s="326"/>
      <c r="Y135" s="326"/>
      <c r="Z135" s="326"/>
      <c r="AA135" s="326"/>
      <c r="AB135" s="326"/>
      <c r="AC135" s="326"/>
      <c r="AD135" s="326"/>
      <c r="AE135" s="326"/>
      <c r="AG135" s="326"/>
      <c r="AH135" s="326"/>
      <c r="AI135" s="326"/>
      <c r="AJ135" s="326"/>
      <c r="AK135" s="326"/>
      <c r="AL135" s="326"/>
      <c r="AM135" s="326"/>
      <c r="AN135" s="326"/>
      <c r="AO135" s="326"/>
      <c r="AP135" s="326"/>
      <c r="AQ135" s="326"/>
      <c r="AR135" s="326"/>
      <c r="AS135" s="326"/>
      <c r="AT135" s="326"/>
    </row>
    <row r="136" spans="1:46" ht="21" hidden="1" customHeight="1" x14ac:dyDescent="0.2">
      <c r="A136" s="1196"/>
      <c r="B136" s="695" t="s">
        <v>291</v>
      </c>
      <c r="C136" s="690">
        <v>0.99275362318840576</v>
      </c>
      <c r="D136" s="690">
        <v>0.87155963302752293</v>
      </c>
      <c r="E136" s="690">
        <v>0.85436893203883502</v>
      </c>
      <c r="F136" s="690">
        <v>0.8833333333333333</v>
      </c>
      <c r="G136" s="690">
        <v>0.92</v>
      </c>
      <c r="H136" s="690">
        <v>0.75</v>
      </c>
      <c r="I136" s="690">
        <v>0.86250000000000004</v>
      </c>
      <c r="J136" s="690">
        <v>0.875</v>
      </c>
      <c r="K136" s="690">
        <v>0.84057971014492749</v>
      </c>
      <c r="L136" s="690">
        <v>0.80645161290322576</v>
      </c>
      <c r="M136" s="690">
        <v>0.36</v>
      </c>
      <c r="N136" s="693" t="s">
        <v>167</v>
      </c>
      <c r="O136" s="691">
        <v>0.81178707224334601</v>
      </c>
      <c r="P136" s="691"/>
      <c r="Q136" s="823"/>
      <c r="U136" s="326"/>
      <c r="V136" s="326"/>
      <c r="W136" s="326"/>
      <c r="X136" s="326"/>
      <c r="Y136" s="326"/>
      <c r="Z136" s="326"/>
      <c r="AA136" s="326"/>
      <c r="AB136" s="326"/>
      <c r="AC136" s="326"/>
      <c r="AD136" s="326"/>
      <c r="AE136" s="326"/>
      <c r="AG136" s="326"/>
      <c r="AH136" s="326"/>
      <c r="AI136" s="326"/>
      <c r="AJ136" s="326"/>
      <c r="AK136" s="326"/>
      <c r="AL136" s="326"/>
      <c r="AM136" s="326"/>
      <c r="AN136" s="326"/>
      <c r="AO136" s="326"/>
      <c r="AP136" s="326"/>
      <c r="AQ136" s="326"/>
      <c r="AR136" s="326"/>
      <c r="AS136" s="326"/>
      <c r="AT136" s="326"/>
    </row>
    <row r="137" spans="1:46" s="650" customFormat="1" ht="21" hidden="1" customHeight="1" x14ac:dyDescent="0.2">
      <c r="A137" s="1196"/>
      <c r="B137" s="695" t="s">
        <v>292</v>
      </c>
      <c r="C137" s="690">
        <v>1</v>
      </c>
      <c r="D137" s="690">
        <v>0.80208333333333326</v>
      </c>
      <c r="E137" s="690">
        <v>0.83333333333333326</v>
      </c>
      <c r="F137" s="690">
        <v>0.9659574468085107</v>
      </c>
      <c r="G137" s="690">
        <v>0.76190476190476186</v>
      </c>
      <c r="H137" s="690">
        <v>0.7857142857142857</v>
      </c>
      <c r="I137" s="690">
        <v>0.77192982456140358</v>
      </c>
      <c r="J137" s="690">
        <v>0.90140845070422526</v>
      </c>
      <c r="K137" s="690">
        <v>0.91666666666666674</v>
      </c>
      <c r="L137" s="690">
        <v>0.86792452830188682</v>
      </c>
      <c r="M137" s="690">
        <v>0.38842975206611569</v>
      </c>
      <c r="N137" s="693" t="s">
        <v>167</v>
      </c>
      <c r="O137" s="691">
        <v>0.83783783783783794</v>
      </c>
      <c r="P137" s="691"/>
      <c r="Q137" s="823"/>
      <c r="U137" s="326"/>
      <c r="V137" s="326"/>
      <c r="W137" s="326"/>
      <c r="X137" s="326"/>
      <c r="Y137" s="326"/>
      <c r="Z137" s="326"/>
      <c r="AA137" s="326"/>
      <c r="AB137" s="326"/>
      <c r="AC137" s="326"/>
      <c r="AD137" s="326"/>
      <c r="AE137" s="326"/>
      <c r="AG137" s="326"/>
      <c r="AH137" s="326"/>
      <c r="AI137" s="326"/>
      <c r="AJ137" s="326"/>
      <c r="AK137" s="326"/>
      <c r="AL137" s="326"/>
      <c r="AM137" s="326"/>
      <c r="AN137" s="326"/>
      <c r="AO137" s="326"/>
      <c r="AP137" s="326"/>
      <c r="AQ137" s="326"/>
      <c r="AR137" s="326"/>
      <c r="AS137" s="326"/>
      <c r="AT137" s="326"/>
    </row>
    <row r="138" spans="1:46" s="650" customFormat="1" ht="21" hidden="1" customHeight="1" x14ac:dyDescent="0.2">
      <c r="A138" s="1196"/>
      <c r="B138" s="695" t="s">
        <v>293</v>
      </c>
      <c r="C138" s="690">
        <v>0.9776119402985074</v>
      </c>
      <c r="D138" s="690">
        <v>0.82835820895522394</v>
      </c>
      <c r="E138" s="690">
        <v>0.86419753086419748</v>
      </c>
      <c r="F138" s="690">
        <v>0.93506493506493515</v>
      </c>
      <c r="G138" s="690">
        <v>0.87341772151898733</v>
      </c>
      <c r="H138" s="690">
        <v>0.8222222222222223</v>
      </c>
      <c r="I138" s="690">
        <v>0.82</v>
      </c>
      <c r="J138" s="690">
        <v>0.82105263157894737</v>
      </c>
      <c r="K138" s="690">
        <v>0.91228070175438603</v>
      </c>
      <c r="L138" s="690">
        <v>0.94230769230769229</v>
      </c>
      <c r="M138" s="690">
        <v>0.32352941176470584</v>
      </c>
      <c r="N138" s="693" t="s">
        <v>167</v>
      </c>
      <c r="O138" s="691">
        <v>0.80585106382978722</v>
      </c>
      <c r="P138" s="691"/>
      <c r="Q138" s="823"/>
      <c r="U138" s="326"/>
      <c r="V138" s="326"/>
      <c r="W138" s="326"/>
      <c r="X138" s="326"/>
      <c r="Y138" s="326"/>
      <c r="Z138" s="326"/>
      <c r="AA138" s="326"/>
      <c r="AB138" s="326"/>
      <c r="AC138" s="326"/>
      <c r="AD138" s="326"/>
      <c r="AE138" s="326"/>
      <c r="AG138" s="326"/>
      <c r="AH138" s="326"/>
      <c r="AI138" s="326"/>
      <c r="AJ138" s="326"/>
      <c r="AK138" s="326"/>
      <c r="AL138" s="326"/>
      <c r="AM138" s="326"/>
      <c r="AN138" s="326"/>
      <c r="AO138" s="326"/>
      <c r="AP138" s="326"/>
      <c r="AQ138" s="326"/>
      <c r="AR138" s="326"/>
      <c r="AS138" s="326"/>
      <c r="AT138" s="326"/>
    </row>
    <row r="139" spans="1:46" ht="21" hidden="1" customHeight="1" x14ac:dyDescent="0.2">
      <c r="A139" s="1196"/>
      <c r="B139" s="695" t="s">
        <v>294</v>
      </c>
      <c r="C139" s="690">
        <v>0.96938775510204078</v>
      </c>
      <c r="D139" s="690">
        <v>0.74137931034482762</v>
      </c>
      <c r="E139" s="690">
        <v>0.89772727272727271</v>
      </c>
      <c r="F139" s="690">
        <v>0.93209876543209869</v>
      </c>
      <c r="G139" s="690">
        <v>0.91780821917808231</v>
      </c>
      <c r="H139" s="690">
        <v>0.75555555555555554</v>
      </c>
      <c r="I139" s="690">
        <v>0.75609756097560976</v>
      </c>
      <c r="J139" s="690">
        <v>0.79452054794520555</v>
      </c>
      <c r="K139" s="690">
        <v>0.875</v>
      </c>
      <c r="L139" s="690">
        <v>0.97142857142857142</v>
      </c>
      <c r="M139" s="690">
        <v>0.38931297709923662</v>
      </c>
      <c r="N139" s="693" t="s">
        <v>167</v>
      </c>
      <c r="O139" s="691">
        <v>0.79933481152993346</v>
      </c>
      <c r="P139" s="691"/>
      <c r="Q139" s="823"/>
      <c r="U139" s="326"/>
      <c r="V139" s="326"/>
      <c r="W139" s="326"/>
      <c r="X139" s="326"/>
      <c r="Y139" s="326"/>
      <c r="Z139" s="326"/>
      <c r="AA139" s="326"/>
      <c r="AB139" s="326"/>
      <c r="AC139" s="326"/>
      <c r="AD139" s="326"/>
      <c r="AE139" s="326"/>
      <c r="AG139" s="326"/>
      <c r="AH139" s="326"/>
      <c r="AI139" s="326"/>
      <c r="AJ139" s="326"/>
      <c r="AK139" s="326"/>
      <c r="AL139" s="326"/>
      <c r="AM139" s="326"/>
      <c r="AN139" s="326"/>
      <c r="AO139" s="326"/>
      <c r="AP139" s="326"/>
      <c r="AQ139" s="326"/>
      <c r="AR139" s="326"/>
      <c r="AS139" s="326"/>
      <c r="AT139" s="326"/>
    </row>
    <row r="140" spans="1:46" s="650" customFormat="1" ht="21" hidden="1" customHeight="1" x14ac:dyDescent="0.2">
      <c r="A140" s="1196"/>
      <c r="B140" s="695" t="s">
        <v>269</v>
      </c>
      <c r="C140" s="690">
        <v>0.98684210526315796</v>
      </c>
      <c r="D140" s="690">
        <v>0.81098901098901099</v>
      </c>
      <c r="E140" s="690">
        <v>0.85929648241206025</v>
      </c>
      <c r="F140" s="690">
        <v>0.93193069306930698</v>
      </c>
      <c r="G140" s="690">
        <v>0.87619047619047619</v>
      </c>
      <c r="H140" s="690">
        <v>0.78125</v>
      </c>
      <c r="I140" s="690">
        <v>0.8114035087719299</v>
      </c>
      <c r="J140" s="690">
        <v>0.84488448844884489</v>
      </c>
      <c r="K140" s="690">
        <v>0.88800000000000001</v>
      </c>
      <c r="L140" s="690">
        <v>0.90058479532163749</v>
      </c>
      <c r="M140" s="690">
        <v>0.36188811188811187</v>
      </c>
      <c r="N140" s="693" t="s">
        <v>167</v>
      </c>
      <c r="O140" s="691">
        <v>0.81440839694656486</v>
      </c>
      <c r="P140" s="691"/>
      <c r="Q140" s="823"/>
      <c r="U140" s="326"/>
      <c r="V140" s="326"/>
      <c r="W140" s="326"/>
      <c r="X140" s="326"/>
      <c r="Y140" s="326"/>
      <c r="Z140" s="326"/>
      <c r="AA140" s="326"/>
      <c r="AB140" s="326"/>
      <c r="AC140" s="326"/>
      <c r="AD140" s="326"/>
      <c r="AE140" s="326"/>
      <c r="AG140" s="326"/>
      <c r="AH140" s="326"/>
      <c r="AI140" s="326"/>
      <c r="AJ140" s="326"/>
      <c r="AK140" s="326"/>
      <c r="AL140" s="326"/>
      <c r="AM140" s="326"/>
      <c r="AN140" s="326"/>
      <c r="AO140" s="326"/>
      <c r="AP140" s="326"/>
      <c r="AQ140" s="326"/>
      <c r="AR140" s="326"/>
      <c r="AS140" s="326"/>
      <c r="AT140" s="326"/>
    </row>
    <row r="141" spans="1:46" s="650" customFormat="1" ht="21" customHeight="1" x14ac:dyDescent="0.2">
      <c r="A141" s="1196"/>
      <c r="B141" s="875" t="s">
        <v>593</v>
      </c>
      <c r="C141" s="810">
        <v>0.99078341013824878</v>
      </c>
      <c r="D141" s="810">
        <v>0.83480825958702065</v>
      </c>
      <c r="E141" s="810">
        <v>0.84838709677419355</v>
      </c>
      <c r="F141" s="810">
        <v>0.93188854489164086</v>
      </c>
      <c r="G141" s="810">
        <v>0.86363636363636365</v>
      </c>
      <c r="H141" s="810">
        <v>0.79130434782608705</v>
      </c>
      <c r="I141" s="810">
        <v>0.82352941176470595</v>
      </c>
      <c r="J141" s="810">
        <v>0.86086956521739122</v>
      </c>
      <c r="K141" s="810">
        <v>0.89047619047619053</v>
      </c>
      <c r="L141" s="810">
        <v>0.88235294117647056</v>
      </c>
      <c r="M141" s="810">
        <v>0.35374149659863946</v>
      </c>
      <c r="N141" s="810" t="s">
        <v>167</v>
      </c>
      <c r="O141" s="811">
        <v>0.81854103343465046</v>
      </c>
      <c r="P141" s="811"/>
      <c r="Q141" s="823"/>
      <c r="U141" s="326"/>
      <c r="V141" s="326"/>
      <c r="W141" s="326"/>
      <c r="X141" s="326"/>
      <c r="Y141" s="326"/>
      <c r="Z141" s="326"/>
      <c r="AA141" s="326"/>
      <c r="AB141" s="326"/>
      <c r="AC141" s="326"/>
      <c r="AD141" s="326"/>
      <c r="AE141" s="326"/>
      <c r="AG141" s="326"/>
      <c r="AH141" s="326"/>
      <c r="AI141" s="326"/>
      <c r="AJ141" s="326"/>
      <c r="AK141" s="326"/>
      <c r="AL141" s="326"/>
      <c r="AM141" s="326"/>
      <c r="AN141" s="326"/>
      <c r="AO141" s="326"/>
      <c r="AP141" s="326"/>
      <c r="AQ141" s="326"/>
      <c r="AR141" s="326"/>
      <c r="AS141" s="326"/>
      <c r="AT141" s="326"/>
    </row>
    <row r="142" spans="1:46" s="650" customFormat="1" ht="21" customHeight="1" x14ac:dyDescent="0.2">
      <c r="A142" s="1196"/>
      <c r="B142" s="684" t="s">
        <v>597</v>
      </c>
      <c r="C142" s="603">
        <f>(C135-C141)*100</f>
        <v>-9.4950076804915522</v>
      </c>
      <c r="D142" s="603">
        <f t="shared" ref="D142:O142" si="46">(D135-D141)*100</f>
        <v>-16.814159292035392</v>
      </c>
      <c r="E142" s="603">
        <f t="shared" si="46"/>
        <v>-2.4857685009487596</v>
      </c>
      <c r="F142" s="603">
        <f t="shared" si="46"/>
        <v>-22.114474323874834</v>
      </c>
      <c r="G142" s="603">
        <f t="shared" si="46"/>
        <v>-14.074479737130341</v>
      </c>
      <c r="H142" s="603">
        <f t="shared" si="46"/>
        <v>-23.574879227053145</v>
      </c>
      <c r="I142" s="603">
        <f t="shared" si="46"/>
        <v>-20.634191176470594</v>
      </c>
      <c r="J142" s="603">
        <f t="shared" si="46"/>
        <v>-3.703536832619958</v>
      </c>
      <c r="K142" s="603">
        <f t="shared" si="46"/>
        <v>-8.8080980895352212</v>
      </c>
      <c r="L142" s="603">
        <f t="shared" si="46"/>
        <v>-2.1039072563331818</v>
      </c>
      <c r="M142" s="603">
        <f t="shared" si="46"/>
        <v>3.82850814744502</v>
      </c>
      <c r="N142" s="603" t="s">
        <v>167</v>
      </c>
      <c r="O142" s="600">
        <f t="shared" si="46"/>
        <v>-12.6073500967118</v>
      </c>
      <c r="P142" s="600"/>
      <c r="Q142" s="823"/>
      <c r="U142" s="326"/>
      <c r="V142" s="326"/>
      <c r="W142" s="326"/>
      <c r="X142" s="326"/>
      <c r="Y142" s="326"/>
      <c r="Z142" s="326"/>
      <c r="AA142" s="326"/>
      <c r="AB142" s="326"/>
      <c r="AC142" s="326"/>
      <c r="AD142" s="326"/>
      <c r="AE142" s="326"/>
      <c r="AG142" s="326"/>
      <c r="AH142" s="326"/>
      <c r="AI142" s="326"/>
      <c r="AJ142" s="326"/>
      <c r="AK142" s="326"/>
      <c r="AL142" s="326"/>
      <c r="AM142" s="326"/>
      <c r="AN142" s="326"/>
      <c r="AO142" s="326"/>
      <c r="AP142" s="326"/>
      <c r="AQ142" s="326"/>
      <c r="AR142" s="326"/>
      <c r="AS142" s="326"/>
      <c r="AT142" s="326"/>
    </row>
    <row r="143" spans="1:46" x14ac:dyDescent="0.2">
      <c r="A143" s="396" t="s">
        <v>84</v>
      </c>
      <c r="B143" s="416"/>
      <c r="C143" s="417"/>
      <c r="D143" s="417"/>
      <c r="E143" s="417"/>
      <c r="F143" s="417"/>
      <c r="G143" s="417"/>
      <c r="H143" s="417"/>
      <c r="I143" s="417"/>
      <c r="J143" s="417"/>
      <c r="K143" s="417"/>
      <c r="L143" s="417"/>
      <c r="M143" s="417"/>
      <c r="N143" s="418"/>
      <c r="O143" s="419"/>
      <c r="P143" s="419"/>
      <c r="Q143" s="650"/>
    </row>
    <row r="144" spans="1:46" s="650" customFormat="1" x14ac:dyDescent="0.2">
      <c r="A144" s="116"/>
      <c r="B144" s="941"/>
      <c r="C144" s="942"/>
      <c r="D144" s="942"/>
      <c r="E144" s="942"/>
      <c r="F144" s="942"/>
      <c r="G144" s="942"/>
      <c r="H144" s="942"/>
      <c r="I144" s="942"/>
      <c r="J144" s="942"/>
      <c r="K144" s="942"/>
      <c r="L144" s="942"/>
      <c r="M144" s="942"/>
      <c r="N144" s="198"/>
      <c r="O144" s="402"/>
      <c r="Q144" s="644"/>
    </row>
    <row r="145" spans="1:17" x14ac:dyDescent="0.2">
      <c r="A145" s="58" t="s">
        <v>56</v>
      </c>
      <c r="B145" s="404"/>
      <c r="C145" s="200"/>
      <c r="D145" s="200"/>
      <c r="E145" s="200"/>
      <c r="F145" s="200"/>
      <c r="G145" s="200"/>
      <c r="H145" s="195"/>
      <c r="I145" s="195"/>
      <c r="J145" s="195"/>
      <c r="K145" s="195"/>
      <c r="L145" s="198"/>
      <c r="M145" s="198"/>
      <c r="N145" s="198"/>
      <c r="O145" s="402"/>
    </row>
    <row r="146" spans="1:17" s="650" customFormat="1" x14ac:dyDescent="0.2">
      <c r="A146" s="495" t="s">
        <v>396</v>
      </c>
      <c r="B146" s="404"/>
      <c r="C146" s="200"/>
      <c r="D146" s="200"/>
      <c r="E146" s="200"/>
      <c r="F146" s="200"/>
      <c r="G146" s="200"/>
      <c r="H146" s="195"/>
      <c r="I146" s="195"/>
      <c r="J146" s="195"/>
      <c r="K146" s="195"/>
      <c r="L146" s="198"/>
      <c r="M146" s="198"/>
      <c r="N146" s="198"/>
      <c r="O146" s="402"/>
      <c r="Q146" s="644"/>
    </row>
    <row r="147" spans="1:17" x14ac:dyDescent="0.2">
      <c r="A147" s="1183" t="s">
        <v>451</v>
      </c>
      <c r="B147" s="1183"/>
      <c r="C147" s="1183"/>
      <c r="D147" s="1183"/>
      <c r="E147" s="1183"/>
      <c r="F147" s="1183"/>
      <c r="G147" s="1183"/>
      <c r="H147" s="1183"/>
      <c r="I147" s="1183"/>
      <c r="J147" s="1183"/>
      <c r="K147" s="1183"/>
      <c r="L147" s="1183"/>
      <c r="M147" s="1183"/>
      <c r="N147" s="1183"/>
      <c r="O147" s="1183"/>
    </row>
    <row r="148" spans="1:17" ht="38.25" customHeight="1" x14ac:dyDescent="0.2">
      <c r="A148" s="1183" t="s">
        <v>452</v>
      </c>
      <c r="B148" s="1183"/>
      <c r="C148" s="1183"/>
      <c r="D148" s="1183"/>
      <c r="E148" s="1183"/>
      <c r="F148" s="1183"/>
      <c r="G148" s="1183"/>
      <c r="H148" s="1183"/>
      <c r="I148" s="1183"/>
      <c r="J148" s="1183"/>
      <c r="K148" s="1183"/>
      <c r="L148" s="1183"/>
      <c r="M148" s="1183"/>
      <c r="N148" s="1183"/>
      <c r="O148" s="1183"/>
    </row>
    <row r="149" spans="1:17" ht="26.25" customHeight="1" x14ac:dyDescent="0.2">
      <c r="A149" s="1183" t="s">
        <v>453</v>
      </c>
      <c r="B149" s="1183"/>
      <c r="C149" s="1183"/>
      <c r="D149" s="1183"/>
      <c r="E149" s="1183"/>
      <c r="F149" s="1183"/>
      <c r="G149" s="1183"/>
      <c r="H149" s="1183"/>
      <c r="I149" s="1183"/>
      <c r="J149" s="1183"/>
      <c r="K149" s="1183"/>
      <c r="L149" s="1183"/>
      <c r="M149" s="1183"/>
      <c r="N149" s="1183"/>
      <c r="O149" s="1183"/>
    </row>
    <row r="150" spans="1:17" ht="12.75" customHeight="1" x14ac:dyDescent="0.2">
      <c r="A150" s="1183" t="s">
        <v>610</v>
      </c>
      <c r="B150" s="1183"/>
      <c r="C150" s="1183"/>
      <c r="D150" s="1183"/>
      <c r="E150" s="1183"/>
      <c r="F150" s="1183"/>
      <c r="G150" s="1183"/>
      <c r="H150" s="1183"/>
      <c r="I150" s="1183"/>
      <c r="J150" s="1183"/>
      <c r="K150" s="1183"/>
      <c r="L150" s="1183"/>
      <c r="M150" s="1183"/>
      <c r="N150" s="1183"/>
      <c r="O150" s="1183"/>
    </row>
    <row r="151" spans="1:17" s="650" customFormat="1" ht="12.75" customHeight="1" x14ac:dyDescent="0.2">
      <c r="A151" s="1183" t="s">
        <v>613</v>
      </c>
      <c r="B151" s="1183"/>
      <c r="C151" s="1183"/>
      <c r="D151" s="1183"/>
      <c r="E151" s="1183"/>
      <c r="F151" s="1183"/>
      <c r="G151" s="1183"/>
      <c r="H151" s="1183"/>
      <c r="I151" s="1183"/>
      <c r="J151" s="1183"/>
      <c r="K151" s="1183"/>
      <c r="L151" s="1183"/>
      <c r="M151" s="1183"/>
      <c r="N151" s="1183"/>
      <c r="O151" s="1183"/>
      <c r="Q151" s="644"/>
    </row>
    <row r="153" spans="1:17" ht="15" x14ac:dyDescent="0.25">
      <c r="A153" s="857" t="s">
        <v>595</v>
      </c>
      <c r="H153" s="753"/>
      <c r="I153" s="388"/>
      <c r="J153" s="388"/>
    </row>
    <row r="179" spans="1:28" x14ac:dyDescent="0.2">
      <c r="B179" s="985"/>
      <c r="C179" s="986"/>
      <c r="D179" s="986"/>
      <c r="E179" s="986"/>
      <c r="F179" s="986"/>
      <c r="G179" s="986"/>
      <c r="H179" s="986"/>
      <c r="I179" s="986"/>
      <c r="J179" s="986"/>
      <c r="K179" s="986"/>
      <c r="L179" s="986"/>
      <c r="M179" s="986"/>
      <c r="N179" s="986"/>
      <c r="O179" s="805"/>
      <c r="P179" s="661"/>
      <c r="Q179" s="661"/>
      <c r="R179" s="661"/>
    </row>
    <row r="180" spans="1:28" s="714" customFormat="1" x14ac:dyDescent="0.2">
      <c r="A180" s="311"/>
      <c r="B180" s="985"/>
      <c r="C180" s="986"/>
      <c r="D180" s="986"/>
      <c r="E180" s="986"/>
      <c r="F180" s="986"/>
      <c r="G180" s="986"/>
      <c r="H180" s="986"/>
      <c r="I180" s="986"/>
      <c r="J180" s="986"/>
      <c r="K180" s="986"/>
      <c r="L180" s="986"/>
      <c r="M180" s="986"/>
      <c r="N180" s="986"/>
      <c r="O180" s="974"/>
    </row>
    <row r="181" spans="1:28" s="714" customFormat="1" x14ac:dyDescent="0.2">
      <c r="A181" s="311"/>
      <c r="B181" s="972"/>
      <c r="C181" s="973"/>
      <c r="D181" s="973"/>
      <c r="E181" s="973"/>
      <c r="F181" s="973"/>
      <c r="G181" s="973"/>
      <c r="H181" s="973"/>
      <c r="I181" s="973"/>
      <c r="J181" s="973"/>
      <c r="K181" s="973"/>
      <c r="L181" s="973"/>
      <c r="M181" s="973"/>
      <c r="N181" s="973"/>
      <c r="O181" s="974"/>
    </row>
    <row r="182" spans="1:28" s="269" customFormat="1" x14ac:dyDescent="0.2">
      <c r="B182" s="824"/>
      <c r="C182" s="808" t="s">
        <v>25</v>
      </c>
      <c r="D182" s="808" t="s">
        <v>26</v>
      </c>
      <c r="E182" s="808" t="s">
        <v>27</v>
      </c>
      <c r="F182" s="808" t="s">
        <v>275</v>
      </c>
      <c r="G182" s="808" t="s">
        <v>28</v>
      </c>
      <c r="H182" s="808" t="s">
        <v>29</v>
      </c>
      <c r="I182" s="808" t="s">
        <v>30</v>
      </c>
      <c r="J182" s="808" t="s">
        <v>31</v>
      </c>
      <c r="K182" s="808" t="s">
        <v>32</v>
      </c>
      <c r="L182" s="808" t="s">
        <v>33</v>
      </c>
      <c r="M182" s="808" t="s">
        <v>34</v>
      </c>
      <c r="N182" s="808" t="s">
        <v>75</v>
      </c>
      <c r="O182" s="825"/>
    </row>
    <row r="183" spans="1:28" s="714" customFormat="1" x14ac:dyDescent="0.2">
      <c r="A183" s="311"/>
      <c r="B183" s="972"/>
      <c r="C183" s="973"/>
      <c r="D183" s="973"/>
      <c r="E183" s="973"/>
      <c r="F183" s="973"/>
      <c r="G183" s="973"/>
      <c r="H183" s="973"/>
      <c r="I183" s="973"/>
      <c r="J183" s="973"/>
      <c r="K183" s="973"/>
      <c r="L183" s="973"/>
      <c r="M183" s="973"/>
      <c r="N183" s="973"/>
      <c r="O183" s="974"/>
    </row>
    <row r="184" spans="1:28" s="714" customFormat="1" x14ac:dyDescent="0.2">
      <c r="A184" s="311"/>
      <c r="B184" s="972"/>
      <c r="C184" s="973"/>
      <c r="D184" s="973"/>
      <c r="E184" s="973"/>
      <c r="F184" s="973"/>
      <c r="G184" s="973"/>
      <c r="H184" s="973"/>
      <c r="I184" s="973"/>
      <c r="J184" s="973"/>
      <c r="K184" s="973"/>
      <c r="L184" s="973"/>
      <c r="M184" s="973"/>
      <c r="N184" s="973"/>
      <c r="O184" s="974"/>
    </row>
    <row r="185" spans="1:28" s="714" customFormat="1" x14ac:dyDescent="0.2">
      <c r="A185" s="311"/>
      <c r="B185" s="972"/>
      <c r="C185" s="973" t="s">
        <v>311</v>
      </c>
      <c r="D185" s="973" t="s">
        <v>312</v>
      </c>
      <c r="E185" s="973"/>
      <c r="F185" s="973"/>
      <c r="G185" s="973"/>
      <c r="H185" s="973"/>
      <c r="I185" s="973"/>
      <c r="J185" s="973"/>
      <c r="K185" s="973"/>
      <c r="L185" s="973"/>
      <c r="M185" s="973"/>
      <c r="N185" s="973"/>
      <c r="O185" s="974"/>
    </row>
    <row r="186" spans="1:28" x14ac:dyDescent="0.2">
      <c r="B186" s="972"/>
      <c r="C186" s="979">
        <v>0.7</v>
      </c>
      <c r="D186" s="973">
        <v>0</v>
      </c>
      <c r="E186" s="973"/>
      <c r="F186" s="973"/>
      <c r="G186" s="973"/>
      <c r="H186" s="973"/>
      <c r="I186" s="973"/>
      <c r="J186" s="973"/>
      <c r="K186" s="973"/>
      <c r="L186" s="973"/>
      <c r="M186" s="973"/>
      <c r="N186" s="973"/>
      <c r="O186" s="974"/>
      <c r="P186" s="714"/>
      <c r="Q186" s="714"/>
      <c r="R186" s="714"/>
      <c r="S186" s="714"/>
      <c r="T186" s="714"/>
      <c r="U186" s="714"/>
      <c r="V186" s="714"/>
      <c r="W186" s="714"/>
      <c r="X186" s="714"/>
      <c r="Y186" s="714"/>
      <c r="Z186" s="714"/>
      <c r="AA186" s="714"/>
      <c r="AB186" s="714"/>
    </row>
    <row r="187" spans="1:28" x14ac:dyDescent="0.2">
      <c r="B187" s="972"/>
      <c r="C187" s="979">
        <v>0.7</v>
      </c>
      <c r="D187" s="973">
        <v>1</v>
      </c>
      <c r="E187" s="973"/>
      <c r="F187" s="973"/>
      <c r="G187" s="973"/>
      <c r="H187" s="973"/>
      <c r="I187" s="973"/>
      <c r="J187" s="973"/>
      <c r="K187" s="973"/>
      <c r="L187" s="973"/>
      <c r="M187" s="973"/>
      <c r="N187" s="973"/>
      <c r="O187" s="974"/>
      <c r="P187" s="714"/>
      <c r="Q187" s="714"/>
      <c r="R187" s="714"/>
      <c r="S187" s="714"/>
      <c r="T187" s="714"/>
      <c r="U187" s="714"/>
      <c r="V187" s="714"/>
      <c r="W187" s="714"/>
      <c r="X187" s="714"/>
      <c r="Y187" s="714"/>
      <c r="Z187" s="714"/>
      <c r="AA187" s="714"/>
      <c r="AB187" s="714"/>
    </row>
    <row r="188" spans="1:28" x14ac:dyDescent="0.2">
      <c r="B188" s="972"/>
      <c r="C188" s="973"/>
      <c r="D188" s="973"/>
      <c r="E188" s="973"/>
      <c r="F188" s="973"/>
      <c r="G188" s="973"/>
      <c r="H188" s="973"/>
      <c r="I188" s="973"/>
      <c r="J188" s="973"/>
      <c r="K188" s="973"/>
      <c r="L188" s="973"/>
      <c r="M188" s="973"/>
      <c r="N188" s="973"/>
      <c r="O188" s="974"/>
      <c r="P188" s="714"/>
      <c r="Q188" s="714"/>
      <c r="R188" s="714"/>
      <c r="S188" s="714"/>
      <c r="T188" s="714"/>
      <c r="U188" s="714"/>
      <c r="V188" s="714"/>
      <c r="W188" s="714"/>
      <c r="X188" s="714"/>
      <c r="Y188" s="714"/>
      <c r="Z188" s="714"/>
      <c r="AA188" s="714"/>
      <c r="AB188" s="714"/>
    </row>
    <row r="189" spans="1:28" x14ac:dyDescent="0.2">
      <c r="B189" s="972"/>
      <c r="C189" s="973"/>
      <c r="D189" s="973"/>
      <c r="E189" s="973"/>
      <c r="F189" s="973"/>
      <c r="G189" s="973"/>
      <c r="H189" s="973"/>
      <c r="I189" s="973"/>
      <c r="J189" s="973"/>
      <c r="K189" s="973"/>
      <c r="L189" s="973"/>
      <c r="M189" s="973"/>
      <c r="N189" s="973"/>
      <c r="O189" s="974"/>
      <c r="P189" s="714"/>
      <c r="Q189" s="714"/>
      <c r="R189" s="714"/>
      <c r="S189" s="714"/>
      <c r="T189" s="714"/>
      <c r="U189" s="714"/>
      <c r="V189" s="714"/>
      <c r="W189" s="714"/>
      <c r="X189" s="714"/>
      <c r="Y189" s="714"/>
      <c r="Z189" s="714"/>
      <c r="AA189" s="714"/>
      <c r="AB189" s="714"/>
    </row>
    <row r="190" spans="1:28" x14ac:dyDescent="0.2">
      <c r="B190" s="985"/>
      <c r="C190" s="986"/>
      <c r="D190" s="986"/>
      <c r="E190" s="986"/>
      <c r="F190" s="986"/>
      <c r="G190" s="986"/>
      <c r="H190" s="986"/>
      <c r="I190" s="986"/>
      <c r="J190" s="986"/>
      <c r="K190" s="986"/>
      <c r="L190" s="986"/>
      <c r="M190" s="986"/>
      <c r="N190" s="986"/>
      <c r="O190" s="805"/>
      <c r="P190" s="661"/>
      <c r="Q190" s="661"/>
      <c r="R190" s="661"/>
    </row>
    <row r="191" spans="1:28" x14ac:dyDescent="0.2">
      <c r="B191" s="985"/>
      <c r="C191" s="986"/>
      <c r="D191" s="986"/>
      <c r="E191" s="986"/>
      <c r="F191" s="986"/>
      <c r="G191" s="986"/>
      <c r="H191" s="986"/>
      <c r="I191" s="986"/>
      <c r="J191" s="986"/>
      <c r="K191" s="986"/>
      <c r="L191" s="986"/>
      <c r="M191" s="986"/>
      <c r="N191" s="986"/>
      <c r="O191" s="805"/>
      <c r="P191" s="661"/>
      <c r="Q191" s="661"/>
      <c r="R191" s="661"/>
    </row>
    <row r="192" spans="1:28" x14ac:dyDescent="0.2">
      <c r="B192" s="985"/>
      <c r="C192" s="986"/>
      <c r="D192" s="986"/>
      <c r="E192" s="986"/>
      <c r="F192" s="986"/>
      <c r="G192" s="986"/>
      <c r="H192" s="986"/>
      <c r="I192" s="986"/>
      <c r="J192" s="986"/>
      <c r="K192" s="986"/>
      <c r="L192" s="986"/>
      <c r="M192" s="986"/>
      <c r="N192" s="986"/>
      <c r="O192" s="805"/>
      <c r="P192" s="661"/>
      <c r="Q192" s="661"/>
      <c r="R192" s="661"/>
    </row>
    <row r="193" spans="2:18" x14ac:dyDescent="0.2">
      <c r="B193" s="985"/>
      <c r="C193" s="986"/>
      <c r="D193" s="986"/>
      <c r="E193" s="986"/>
      <c r="F193" s="986"/>
      <c r="G193" s="986"/>
      <c r="H193" s="986"/>
      <c r="I193" s="986"/>
      <c r="J193" s="986"/>
      <c r="K193" s="986"/>
      <c r="L193" s="986"/>
      <c r="M193" s="986"/>
      <c r="N193" s="986"/>
      <c r="O193" s="805"/>
      <c r="P193" s="661"/>
      <c r="Q193" s="661"/>
      <c r="R193" s="661"/>
    </row>
    <row r="194" spans="2:18" x14ac:dyDescent="0.2">
      <c r="B194" s="985"/>
      <c r="C194" s="986"/>
      <c r="D194" s="986"/>
      <c r="E194" s="986"/>
      <c r="F194" s="986"/>
      <c r="G194" s="986"/>
      <c r="H194" s="986"/>
      <c r="I194" s="986"/>
      <c r="J194" s="986"/>
      <c r="K194" s="986"/>
      <c r="L194" s="986"/>
      <c r="M194" s="986"/>
      <c r="N194" s="986"/>
      <c r="O194" s="805"/>
      <c r="P194" s="661"/>
      <c r="Q194" s="661"/>
      <c r="R194" s="661"/>
    </row>
    <row r="195" spans="2:18" x14ac:dyDescent="0.2">
      <c r="B195" s="985"/>
      <c r="C195" s="986"/>
      <c r="D195" s="986"/>
      <c r="E195" s="986"/>
      <c r="F195" s="986"/>
      <c r="G195" s="986"/>
      <c r="H195" s="986"/>
      <c r="I195" s="986"/>
      <c r="J195" s="986"/>
      <c r="K195" s="986"/>
      <c r="L195" s="986"/>
      <c r="M195" s="986"/>
      <c r="N195" s="986"/>
      <c r="O195" s="805"/>
      <c r="P195" s="661"/>
      <c r="Q195" s="661"/>
      <c r="R195" s="661"/>
    </row>
    <row r="196" spans="2:18" x14ac:dyDescent="0.2">
      <c r="B196" s="804"/>
      <c r="C196" s="806"/>
      <c r="D196" s="806"/>
      <c r="E196" s="806"/>
      <c r="F196" s="806"/>
      <c r="G196" s="806"/>
      <c r="H196" s="806"/>
      <c r="I196" s="806"/>
      <c r="J196" s="806"/>
      <c r="K196" s="806"/>
      <c r="L196" s="806"/>
      <c r="M196" s="806"/>
      <c r="N196" s="806"/>
      <c r="O196" s="805"/>
      <c r="P196" s="661"/>
      <c r="Q196" s="661"/>
      <c r="R196" s="661"/>
    </row>
    <row r="197" spans="2:18" x14ac:dyDescent="0.2">
      <c r="B197" s="804"/>
      <c r="C197" s="806"/>
      <c r="D197" s="806"/>
      <c r="E197" s="806"/>
      <c r="F197" s="806"/>
      <c r="G197" s="806"/>
      <c r="H197" s="806"/>
      <c r="I197" s="806"/>
      <c r="J197" s="806"/>
      <c r="K197" s="806"/>
      <c r="L197" s="806"/>
      <c r="M197" s="806"/>
      <c r="N197" s="806"/>
      <c r="O197" s="805"/>
      <c r="P197" s="661"/>
      <c r="Q197" s="661"/>
      <c r="R197" s="661"/>
    </row>
    <row r="198" spans="2:18" x14ac:dyDescent="0.2">
      <c r="B198" s="804"/>
      <c r="C198" s="806"/>
      <c r="D198" s="806"/>
      <c r="E198" s="806"/>
      <c r="F198" s="806"/>
      <c r="G198" s="806"/>
      <c r="H198" s="806"/>
      <c r="I198" s="806"/>
      <c r="J198" s="806"/>
      <c r="K198" s="806"/>
      <c r="L198" s="806"/>
      <c r="M198" s="806"/>
      <c r="N198" s="806"/>
      <c r="O198" s="805"/>
      <c r="P198" s="661"/>
      <c r="Q198" s="661"/>
      <c r="R198" s="661"/>
    </row>
    <row r="199" spans="2:18" x14ac:dyDescent="0.2">
      <c r="B199" s="804"/>
      <c r="C199" s="806"/>
      <c r="D199" s="806"/>
      <c r="E199" s="806"/>
      <c r="F199" s="806"/>
      <c r="G199" s="806"/>
      <c r="H199" s="806"/>
      <c r="I199" s="806"/>
      <c r="J199" s="806"/>
      <c r="K199" s="806"/>
      <c r="L199" s="806"/>
      <c r="M199" s="806"/>
      <c r="N199" s="806"/>
      <c r="O199" s="805"/>
      <c r="P199" s="661"/>
      <c r="Q199" s="661"/>
      <c r="R199" s="661"/>
    </row>
    <row r="200" spans="2:18" x14ac:dyDescent="0.2">
      <c r="B200" s="804"/>
      <c r="C200" s="806"/>
      <c r="D200" s="806"/>
      <c r="E200" s="806"/>
      <c r="F200" s="806"/>
      <c r="G200" s="806"/>
      <c r="H200" s="806"/>
      <c r="I200" s="806"/>
      <c r="J200" s="806"/>
      <c r="K200" s="806"/>
      <c r="L200" s="806"/>
      <c r="M200" s="806"/>
      <c r="N200" s="806"/>
      <c r="O200" s="805"/>
      <c r="P200" s="661"/>
      <c r="Q200" s="661"/>
      <c r="R200" s="661"/>
    </row>
    <row r="201" spans="2:18" x14ac:dyDescent="0.2">
      <c r="B201" s="804"/>
      <c r="C201" s="806"/>
      <c r="D201" s="806"/>
      <c r="E201" s="806"/>
      <c r="F201" s="806"/>
      <c r="G201" s="806"/>
      <c r="H201" s="806"/>
      <c r="I201" s="806"/>
      <c r="J201" s="806"/>
      <c r="K201" s="806"/>
      <c r="L201" s="806"/>
      <c r="M201" s="806"/>
      <c r="N201" s="806"/>
      <c r="O201" s="805"/>
      <c r="P201" s="661"/>
      <c r="Q201" s="661"/>
      <c r="R201" s="661"/>
    </row>
    <row r="202" spans="2:18" x14ac:dyDescent="0.2">
      <c r="B202" s="804"/>
      <c r="C202" s="806"/>
      <c r="D202" s="806"/>
      <c r="E202" s="806"/>
      <c r="F202" s="806"/>
      <c r="G202" s="806"/>
      <c r="H202" s="806"/>
      <c r="I202" s="806"/>
      <c r="J202" s="806"/>
      <c r="K202" s="806"/>
      <c r="L202" s="806"/>
      <c r="M202" s="806"/>
      <c r="N202" s="806"/>
      <c r="O202" s="805"/>
      <c r="P202" s="661"/>
      <c r="Q202" s="661"/>
      <c r="R202" s="661"/>
    </row>
    <row r="203" spans="2:18" x14ac:dyDescent="0.2">
      <c r="B203" s="804"/>
      <c r="C203" s="806"/>
      <c r="D203" s="806"/>
      <c r="E203" s="806"/>
      <c r="F203" s="806"/>
      <c r="G203" s="806"/>
      <c r="H203" s="806"/>
      <c r="I203" s="806"/>
      <c r="J203" s="806"/>
      <c r="K203" s="806"/>
      <c r="L203" s="806"/>
      <c r="M203" s="806"/>
      <c r="N203" s="806"/>
      <c r="O203" s="805"/>
      <c r="P203" s="661"/>
      <c r="Q203" s="661"/>
      <c r="R203" s="661"/>
    </row>
    <row r="204" spans="2:18" x14ac:dyDescent="0.2">
      <c r="B204" s="804"/>
      <c r="C204" s="806"/>
      <c r="D204" s="806"/>
      <c r="E204" s="806"/>
      <c r="F204" s="806"/>
      <c r="G204" s="806"/>
      <c r="H204" s="806"/>
      <c r="I204" s="806"/>
      <c r="J204" s="806"/>
      <c r="K204" s="806"/>
      <c r="L204" s="806"/>
      <c r="M204" s="806"/>
      <c r="N204" s="806"/>
      <c r="O204" s="805"/>
      <c r="P204" s="661"/>
      <c r="Q204" s="661"/>
      <c r="R204" s="661"/>
    </row>
    <row r="205" spans="2:18" x14ac:dyDescent="0.2">
      <c r="B205" s="804"/>
      <c r="C205" s="806"/>
      <c r="D205" s="806"/>
      <c r="E205" s="806"/>
      <c r="F205" s="806"/>
      <c r="G205" s="806"/>
      <c r="H205" s="806"/>
      <c r="I205" s="806"/>
      <c r="J205" s="806"/>
      <c r="K205" s="806"/>
      <c r="L205" s="806"/>
      <c r="M205" s="806"/>
      <c r="N205" s="806"/>
      <c r="O205" s="805"/>
      <c r="P205" s="661"/>
      <c r="Q205" s="661"/>
      <c r="R205" s="661"/>
    </row>
    <row r="206" spans="2:18" x14ac:dyDescent="0.2">
      <c r="B206" s="804"/>
      <c r="C206" s="806"/>
      <c r="D206" s="806"/>
      <c r="E206" s="806"/>
      <c r="F206" s="806"/>
      <c r="G206" s="806"/>
      <c r="H206" s="806"/>
      <c r="I206" s="806"/>
      <c r="J206" s="806"/>
      <c r="K206" s="806"/>
      <c r="L206" s="806"/>
      <c r="M206" s="806"/>
      <c r="N206" s="806"/>
      <c r="O206" s="805"/>
      <c r="P206" s="661"/>
      <c r="Q206" s="661"/>
      <c r="R206" s="661"/>
    </row>
    <row r="207" spans="2:18" x14ac:dyDescent="0.2">
      <c r="B207" s="804"/>
      <c r="C207" s="806"/>
      <c r="D207" s="806"/>
      <c r="E207" s="806"/>
      <c r="F207" s="806"/>
      <c r="G207" s="806"/>
      <c r="H207" s="806"/>
      <c r="I207" s="806"/>
      <c r="J207" s="806"/>
      <c r="K207" s="806"/>
      <c r="L207" s="806"/>
      <c r="M207" s="806"/>
      <c r="N207" s="806"/>
      <c r="O207" s="805"/>
      <c r="P207" s="661"/>
      <c r="Q207" s="661"/>
      <c r="R207" s="661"/>
    </row>
    <row r="208" spans="2:18" x14ac:dyDescent="0.2">
      <c r="B208" s="804"/>
      <c r="C208" s="806"/>
      <c r="D208" s="806"/>
      <c r="E208" s="806"/>
      <c r="F208" s="806"/>
      <c r="G208" s="806"/>
      <c r="H208" s="806"/>
      <c r="I208" s="806"/>
      <c r="J208" s="806"/>
      <c r="K208" s="806"/>
      <c r="L208" s="806"/>
      <c r="M208" s="806"/>
      <c r="N208" s="806"/>
      <c r="O208" s="805"/>
      <c r="P208" s="661"/>
      <c r="Q208" s="661"/>
      <c r="R208" s="661"/>
    </row>
    <row r="209" spans="2:18" x14ac:dyDescent="0.2">
      <c r="B209" s="804"/>
      <c r="C209" s="806"/>
      <c r="D209" s="806"/>
      <c r="E209" s="806"/>
      <c r="F209" s="806"/>
      <c r="G209" s="806"/>
      <c r="H209" s="806"/>
      <c r="I209" s="806"/>
      <c r="J209" s="806"/>
      <c r="K209" s="806"/>
      <c r="L209" s="806"/>
      <c r="M209" s="806"/>
      <c r="N209" s="806"/>
      <c r="O209" s="805"/>
      <c r="P209" s="661"/>
      <c r="Q209" s="661"/>
      <c r="R209" s="661"/>
    </row>
    <row r="210" spans="2:18" x14ac:dyDescent="0.2">
      <c r="B210" s="804"/>
      <c r="C210" s="806"/>
      <c r="D210" s="806"/>
      <c r="E210" s="806"/>
      <c r="F210" s="806"/>
      <c r="G210" s="806"/>
      <c r="H210" s="806"/>
      <c r="I210" s="806"/>
      <c r="J210" s="806"/>
      <c r="K210" s="806"/>
      <c r="L210" s="806"/>
      <c r="M210" s="806"/>
      <c r="N210" s="806"/>
      <c r="O210" s="805"/>
      <c r="P210" s="661"/>
      <c r="Q210" s="661"/>
      <c r="R210" s="661"/>
    </row>
    <row r="211" spans="2:18" x14ac:dyDescent="0.2">
      <c r="B211" s="804"/>
      <c r="C211" s="806"/>
      <c r="D211" s="806"/>
      <c r="E211" s="806"/>
      <c r="F211" s="806"/>
      <c r="G211" s="806"/>
      <c r="H211" s="806"/>
      <c r="I211" s="806"/>
      <c r="J211" s="806"/>
      <c r="K211" s="806"/>
      <c r="L211" s="806"/>
      <c r="M211" s="806"/>
      <c r="N211" s="806"/>
      <c r="O211" s="805"/>
      <c r="P211" s="661"/>
      <c r="Q211" s="661"/>
      <c r="R211" s="661"/>
    </row>
    <row r="212" spans="2:18" x14ac:dyDescent="0.2">
      <c r="B212" s="804"/>
      <c r="C212" s="806"/>
      <c r="D212" s="806"/>
      <c r="E212" s="806"/>
      <c r="F212" s="806"/>
      <c r="G212" s="806"/>
      <c r="H212" s="806"/>
      <c r="I212" s="806"/>
      <c r="J212" s="806"/>
      <c r="K212" s="806"/>
      <c r="L212" s="806"/>
      <c r="M212" s="806"/>
      <c r="N212" s="806"/>
      <c r="O212" s="805"/>
      <c r="P212" s="661"/>
      <c r="Q212" s="661"/>
      <c r="R212" s="661"/>
    </row>
    <row r="213" spans="2:18" x14ac:dyDescent="0.2">
      <c r="B213" s="804"/>
      <c r="C213" s="806"/>
      <c r="D213" s="806"/>
      <c r="E213" s="806"/>
      <c r="F213" s="806"/>
      <c r="G213" s="806"/>
      <c r="H213" s="806"/>
      <c r="I213" s="806"/>
      <c r="J213" s="806"/>
      <c r="K213" s="806"/>
      <c r="L213" s="806"/>
      <c r="M213" s="806"/>
      <c r="N213" s="806"/>
      <c r="O213" s="805"/>
      <c r="P213" s="661"/>
      <c r="Q213" s="661"/>
      <c r="R213" s="661"/>
    </row>
    <row r="214" spans="2:18" x14ac:dyDescent="0.2">
      <c r="B214" s="804"/>
      <c r="C214" s="806"/>
      <c r="D214" s="806"/>
      <c r="E214" s="806"/>
      <c r="F214" s="806"/>
      <c r="G214" s="806"/>
      <c r="H214" s="806"/>
      <c r="I214" s="806"/>
      <c r="J214" s="806"/>
      <c r="K214" s="806"/>
      <c r="L214" s="806"/>
      <c r="M214" s="806"/>
      <c r="N214" s="806"/>
      <c r="O214" s="805"/>
      <c r="P214" s="661"/>
      <c r="Q214" s="661"/>
      <c r="R214" s="661"/>
    </row>
    <row r="215" spans="2:18" x14ac:dyDescent="0.2">
      <c r="B215" s="804"/>
      <c r="C215" s="806"/>
      <c r="D215" s="806"/>
      <c r="E215" s="806"/>
      <c r="F215" s="806"/>
      <c r="G215" s="806"/>
      <c r="H215" s="806"/>
      <c r="I215" s="806"/>
      <c r="J215" s="806"/>
      <c r="K215" s="806"/>
      <c r="L215" s="806"/>
      <c r="M215" s="806"/>
      <c r="N215" s="806"/>
      <c r="O215" s="805"/>
      <c r="P215" s="661"/>
      <c r="Q215" s="661"/>
      <c r="R215" s="661"/>
    </row>
    <row r="216" spans="2:18" x14ac:dyDescent="0.2">
      <c r="B216" s="804"/>
      <c r="C216" s="806"/>
      <c r="D216" s="806"/>
      <c r="E216" s="806"/>
      <c r="F216" s="806"/>
      <c r="G216" s="806"/>
      <c r="H216" s="806"/>
      <c r="I216" s="806"/>
      <c r="J216" s="806"/>
      <c r="K216" s="806"/>
      <c r="L216" s="806"/>
      <c r="M216" s="806"/>
      <c r="N216" s="806"/>
      <c r="O216" s="805"/>
      <c r="P216" s="661"/>
      <c r="Q216" s="661"/>
      <c r="R216" s="661"/>
    </row>
    <row r="217" spans="2:18" x14ac:dyDescent="0.2">
      <c r="B217" s="804"/>
      <c r="C217" s="806"/>
      <c r="D217" s="806"/>
      <c r="E217" s="806"/>
      <c r="F217" s="806"/>
      <c r="G217" s="806"/>
      <c r="H217" s="806"/>
      <c r="I217" s="806"/>
      <c r="J217" s="806"/>
      <c r="K217" s="806"/>
      <c r="L217" s="806"/>
      <c r="M217" s="806"/>
      <c r="N217" s="806"/>
      <c r="O217" s="805"/>
      <c r="P217" s="661"/>
      <c r="Q217" s="661"/>
      <c r="R217" s="661"/>
    </row>
    <row r="218" spans="2:18" x14ac:dyDescent="0.2">
      <c r="B218" s="804"/>
      <c r="C218" s="806"/>
      <c r="D218" s="806"/>
      <c r="E218" s="806"/>
      <c r="F218" s="806"/>
      <c r="G218" s="806"/>
      <c r="H218" s="806"/>
      <c r="I218" s="806"/>
      <c r="J218" s="806"/>
      <c r="K218" s="806"/>
      <c r="L218" s="806"/>
      <c r="M218" s="806"/>
      <c r="N218" s="806"/>
      <c r="O218" s="805"/>
      <c r="P218" s="661"/>
      <c r="Q218" s="661"/>
      <c r="R218" s="661"/>
    </row>
    <row r="219" spans="2:18" x14ac:dyDescent="0.2">
      <c r="B219" s="804"/>
      <c r="C219" s="806"/>
      <c r="D219" s="806"/>
      <c r="E219" s="806"/>
      <c r="F219" s="806"/>
      <c r="G219" s="806"/>
      <c r="H219" s="806"/>
      <c r="I219" s="806"/>
      <c r="J219" s="806"/>
      <c r="K219" s="806"/>
      <c r="L219" s="806"/>
      <c r="M219" s="806"/>
      <c r="N219" s="806"/>
      <c r="O219" s="805"/>
      <c r="P219" s="661"/>
      <c r="Q219" s="661"/>
      <c r="R219" s="661"/>
    </row>
    <row r="220" spans="2:18" x14ac:dyDescent="0.2">
      <c r="B220" s="804"/>
      <c r="C220" s="806"/>
      <c r="D220" s="806"/>
      <c r="E220" s="806"/>
      <c r="F220" s="806"/>
      <c r="G220" s="806"/>
      <c r="H220" s="806"/>
      <c r="I220" s="806"/>
      <c r="J220" s="806"/>
      <c r="K220" s="806"/>
      <c r="L220" s="806"/>
      <c r="M220" s="806"/>
      <c r="N220" s="806"/>
      <c r="O220" s="805"/>
      <c r="P220" s="661"/>
      <c r="Q220" s="661"/>
      <c r="R220" s="661"/>
    </row>
    <row r="221" spans="2:18" x14ac:dyDescent="0.2">
      <c r="B221" s="804"/>
      <c r="C221" s="806"/>
      <c r="D221" s="806"/>
      <c r="E221" s="806"/>
      <c r="F221" s="806"/>
      <c r="G221" s="806"/>
      <c r="H221" s="806"/>
      <c r="I221" s="806"/>
      <c r="J221" s="806"/>
      <c r="K221" s="806"/>
      <c r="L221" s="806"/>
      <c r="M221" s="806"/>
      <c r="N221" s="806"/>
      <c r="O221" s="805"/>
      <c r="P221" s="661"/>
      <c r="Q221" s="661"/>
      <c r="R221" s="661"/>
    </row>
    <row r="222" spans="2:18" x14ac:dyDescent="0.2">
      <c r="B222" s="804"/>
      <c r="C222" s="806"/>
      <c r="D222" s="806"/>
      <c r="E222" s="806"/>
      <c r="F222" s="806"/>
      <c r="G222" s="806"/>
      <c r="H222" s="806"/>
      <c r="I222" s="806"/>
      <c r="J222" s="806"/>
      <c r="K222" s="806"/>
      <c r="L222" s="806"/>
      <c r="M222" s="806"/>
      <c r="N222" s="806"/>
      <c r="O222" s="805"/>
      <c r="P222" s="661"/>
      <c r="Q222" s="661"/>
      <c r="R222" s="661"/>
    </row>
    <row r="223" spans="2:18" x14ac:dyDescent="0.2">
      <c r="B223" s="804"/>
      <c r="C223" s="806"/>
      <c r="D223" s="806"/>
      <c r="E223" s="806"/>
      <c r="F223" s="806"/>
      <c r="G223" s="806"/>
      <c r="H223" s="806"/>
      <c r="I223" s="806"/>
      <c r="J223" s="806"/>
      <c r="K223" s="806"/>
      <c r="L223" s="806"/>
      <c r="M223" s="806"/>
      <c r="N223" s="806"/>
      <c r="O223" s="805"/>
      <c r="P223" s="661"/>
      <c r="Q223" s="661"/>
      <c r="R223" s="661"/>
    </row>
    <row r="224" spans="2:18" x14ac:dyDescent="0.2">
      <c r="B224" s="804"/>
      <c r="C224" s="806"/>
      <c r="D224" s="806"/>
      <c r="E224" s="806"/>
      <c r="F224" s="806"/>
      <c r="G224" s="806"/>
      <c r="H224" s="806"/>
      <c r="I224" s="806"/>
      <c r="J224" s="806"/>
      <c r="K224" s="806"/>
      <c r="L224" s="806"/>
      <c r="M224" s="806"/>
      <c r="N224" s="806"/>
      <c r="O224" s="805"/>
      <c r="P224" s="661"/>
      <c r="Q224" s="661"/>
      <c r="R224" s="661"/>
    </row>
    <row r="225" spans="2:18" x14ac:dyDescent="0.2">
      <c r="B225" s="804"/>
      <c r="C225" s="806"/>
      <c r="D225" s="806"/>
      <c r="E225" s="806"/>
      <c r="F225" s="806"/>
      <c r="G225" s="806"/>
      <c r="H225" s="806"/>
      <c r="I225" s="806"/>
      <c r="J225" s="806"/>
      <c r="K225" s="806"/>
      <c r="L225" s="806"/>
      <c r="M225" s="806"/>
      <c r="N225" s="806"/>
      <c r="O225" s="805"/>
      <c r="P225" s="661"/>
      <c r="Q225" s="661"/>
      <c r="R225" s="661"/>
    </row>
    <row r="226" spans="2:18" x14ac:dyDescent="0.2">
      <c r="B226" s="804"/>
      <c r="C226" s="806"/>
      <c r="D226" s="806"/>
      <c r="E226" s="806"/>
      <c r="F226" s="806"/>
      <c r="G226" s="806"/>
      <c r="H226" s="806"/>
      <c r="I226" s="806"/>
      <c r="J226" s="806"/>
      <c r="K226" s="806"/>
      <c r="L226" s="806"/>
      <c r="M226" s="806"/>
      <c r="N226" s="806"/>
      <c r="O226" s="805"/>
      <c r="P226" s="661"/>
      <c r="Q226" s="661"/>
      <c r="R226" s="661"/>
    </row>
    <row r="227" spans="2:18" x14ac:dyDescent="0.2">
      <c r="B227" s="804"/>
      <c r="C227" s="806"/>
      <c r="D227" s="806"/>
      <c r="E227" s="806"/>
      <c r="F227" s="806"/>
      <c r="G227" s="806"/>
      <c r="H227" s="806"/>
      <c r="I227" s="806"/>
      <c r="J227" s="806"/>
      <c r="K227" s="806"/>
      <c r="L227" s="806"/>
      <c r="M227" s="806"/>
      <c r="N227" s="806"/>
      <c r="O227" s="805"/>
      <c r="P227" s="661"/>
      <c r="Q227" s="661"/>
      <c r="R227" s="661"/>
    </row>
    <row r="228" spans="2:18" x14ac:dyDescent="0.2">
      <c r="B228" s="804"/>
      <c r="C228" s="806"/>
      <c r="D228" s="806"/>
      <c r="E228" s="806"/>
      <c r="F228" s="806"/>
      <c r="G228" s="806"/>
      <c r="H228" s="806"/>
      <c r="I228" s="806"/>
      <c r="J228" s="806"/>
      <c r="K228" s="806"/>
      <c r="L228" s="806"/>
      <c r="M228" s="806"/>
      <c r="N228" s="806"/>
      <c r="O228" s="805"/>
      <c r="P228" s="661"/>
      <c r="Q228" s="661"/>
      <c r="R228" s="661"/>
    </row>
    <row r="229" spans="2:18" x14ac:dyDescent="0.2">
      <c r="B229" s="804"/>
      <c r="C229" s="806"/>
      <c r="D229" s="806"/>
      <c r="E229" s="806"/>
      <c r="F229" s="806"/>
      <c r="G229" s="806"/>
      <c r="H229" s="806"/>
      <c r="I229" s="806"/>
      <c r="J229" s="806"/>
      <c r="K229" s="806"/>
      <c r="L229" s="806"/>
      <c r="M229" s="806"/>
      <c r="N229" s="806"/>
      <c r="O229" s="805"/>
      <c r="P229" s="661"/>
      <c r="Q229" s="661"/>
      <c r="R229" s="661"/>
    </row>
    <row r="230" spans="2:18" x14ac:dyDescent="0.2">
      <c r="B230" s="804"/>
      <c r="C230" s="806"/>
      <c r="D230" s="806"/>
      <c r="E230" s="806"/>
      <c r="F230" s="806"/>
      <c r="G230" s="806"/>
      <c r="H230" s="806"/>
      <c r="I230" s="806"/>
      <c r="J230" s="806"/>
      <c r="K230" s="806"/>
      <c r="L230" s="806"/>
      <c r="M230" s="806"/>
      <c r="N230" s="806"/>
      <c r="O230" s="805"/>
      <c r="P230" s="661"/>
      <c r="Q230" s="661"/>
      <c r="R230" s="661"/>
    </row>
    <row r="231" spans="2:18" x14ac:dyDescent="0.2">
      <c r="B231" s="804"/>
      <c r="C231" s="806"/>
      <c r="D231" s="806"/>
      <c r="E231" s="806"/>
      <c r="F231" s="806"/>
      <c r="G231" s="806"/>
      <c r="H231" s="806"/>
      <c r="I231" s="806"/>
      <c r="J231" s="806"/>
      <c r="K231" s="806"/>
      <c r="L231" s="806"/>
      <c r="M231" s="806"/>
      <c r="N231" s="806"/>
      <c r="O231" s="805"/>
      <c r="P231" s="661"/>
      <c r="Q231" s="661"/>
      <c r="R231" s="661"/>
    </row>
    <row r="232" spans="2:18" x14ac:dyDescent="0.2">
      <c r="B232" s="804"/>
      <c r="C232" s="806"/>
      <c r="D232" s="806"/>
      <c r="E232" s="806"/>
      <c r="F232" s="806"/>
      <c r="G232" s="806"/>
      <c r="H232" s="806"/>
      <c r="I232" s="806"/>
      <c r="J232" s="806"/>
      <c r="K232" s="806"/>
      <c r="L232" s="806"/>
      <c r="M232" s="806"/>
      <c r="N232" s="806"/>
      <c r="O232" s="805"/>
      <c r="P232" s="661"/>
      <c r="Q232" s="661"/>
      <c r="R232" s="661"/>
    </row>
    <row r="233" spans="2:18" x14ac:dyDescent="0.2">
      <c r="B233" s="804"/>
      <c r="C233" s="806"/>
      <c r="D233" s="806"/>
      <c r="E233" s="806"/>
      <c r="F233" s="806"/>
      <c r="G233" s="806"/>
      <c r="H233" s="806"/>
      <c r="I233" s="806"/>
      <c r="J233" s="806"/>
      <c r="K233" s="806"/>
      <c r="L233" s="806"/>
      <c r="M233" s="806"/>
      <c r="N233" s="806"/>
      <c r="O233" s="805"/>
      <c r="P233" s="661"/>
      <c r="Q233" s="661"/>
      <c r="R233" s="661"/>
    </row>
    <row r="234" spans="2:18" x14ac:dyDescent="0.2">
      <c r="B234" s="804"/>
      <c r="C234" s="806"/>
      <c r="D234" s="806"/>
      <c r="E234" s="806"/>
      <c r="F234" s="806"/>
      <c r="G234" s="806"/>
      <c r="H234" s="806"/>
      <c r="I234" s="806"/>
      <c r="J234" s="806"/>
      <c r="K234" s="806"/>
      <c r="L234" s="806"/>
      <c r="M234" s="806"/>
      <c r="N234" s="806"/>
      <c r="O234" s="805"/>
      <c r="P234" s="661"/>
      <c r="Q234" s="661"/>
      <c r="R234" s="661"/>
    </row>
  </sheetData>
  <mergeCells count="15">
    <mergeCell ref="A151:O151"/>
    <mergeCell ref="A31:A42"/>
    <mergeCell ref="A18:A29"/>
    <mergeCell ref="A5:A16"/>
    <mergeCell ref="A91:A102"/>
    <mergeCell ref="A79:A90"/>
    <mergeCell ref="A67:A78"/>
    <mergeCell ref="A55:A66"/>
    <mergeCell ref="A43:A54"/>
    <mergeCell ref="A104:A115"/>
    <mergeCell ref="A149:O149"/>
    <mergeCell ref="A150:O150"/>
    <mergeCell ref="A147:O147"/>
    <mergeCell ref="A148:O148"/>
    <mergeCell ref="A117:A142"/>
  </mergeCells>
  <hyperlinks>
    <hyperlink ref="A1" location="Contents!A1" tooltip="Contents Page" display="Return to Contents Page"/>
    <hyperlink ref="Q1" location="'6.2'!B117" display="(Go to Conclusion Times)"/>
    <hyperlink ref="Q2" location="'6.2'!A153" display="(Go to Chart)"/>
  </hyperlinks>
  <pageMargins left="0.39370078740157483" right="0.27559055118110237" top="0.31496062992125984" bottom="0.31496062992125984" header="0.31496062992125984" footer="0.31496062992125984"/>
  <pageSetup paperSize="9" scale="54" fitToHeight="2" orientation="portrait" r:id="rId1"/>
  <rowBreaks count="1" manualBreakCount="1">
    <brk id="103" max="15" man="1"/>
  </rowBreaks>
  <ignoredErrors>
    <ignoredError sqref="O35"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T46"/>
  <sheetViews>
    <sheetView showGridLines="0" zoomScaleNormal="100" workbookViewId="0">
      <selection activeCell="A2" sqref="A2"/>
    </sheetView>
  </sheetViews>
  <sheetFormatPr defaultRowHeight="12.75" x14ac:dyDescent="0.2"/>
  <cols>
    <col min="1" max="1" width="6.5703125" style="53" customWidth="1"/>
    <col min="2" max="2" width="39" style="53" customWidth="1"/>
    <col min="3" max="14" width="7.42578125" style="53" customWidth="1"/>
    <col min="15" max="15" width="6" style="53" customWidth="1"/>
    <col min="16" max="16" width="0.28515625" style="53" customWidth="1"/>
    <col min="17" max="17" width="6" style="53" customWidth="1"/>
    <col min="18" max="221" width="9.28515625" style="53"/>
    <col min="222" max="222" width="10.28515625" style="53" customWidth="1"/>
    <col min="223" max="223" width="12.7109375" style="53" customWidth="1"/>
    <col min="224" max="224" width="9" style="53" customWidth="1"/>
    <col min="225" max="225" width="10.28515625" style="53" customWidth="1"/>
    <col min="226" max="226" width="7" style="53" customWidth="1"/>
    <col min="227" max="227" width="4.5703125" style="53" customWidth="1"/>
    <col min="228" max="229" width="6.7109375" style="53" customWidth="1"/>
    <col min="230" max="230" width="7.5703125" style="53" customWidth="1"/>
    <col min="231" max="231" width="6.42578125" style="53" customWidth="1"/>
    <col min="232" max="232" width="7" style="53" customWidth="1"/>
    <col min="233" max="233" width="7.28515625" style="53" customWidth="1"/>
    <col min="234" max="234" width="9.28515625" style="53"/>
    <col min="235" max="235" width="10.7109375" style="53" bestFit="1" customWidth="1"/>
    <col min="236" max="236" width="9.28515625" style="53"/>
    <col min="237" max="237" width="7.5703125" style="53" customWidth="1"/>
    <col min="238" max="240" width="9.28515625" style="53"/>
    <col min="241" max="241" width="13" style="53" customWidth="1"/>
    <col min="242" max="242" width="13.42578125" style="53" customWidth="1"/>
    <col min="243" max="246" width="9.28515625" style="53"/>
    <col min="247" max="247" width="10" style="53" customWidth="1"/>
    <col min="248" max="477" width="9.28515625" style="53"/>
    <col min="478" max="478" width="10.28515625" style="53" customWidth="1"/>
    <col min="479" max="479" width="12.7109375" style="53" customWidth="1"/>
    <col min="480" max="480" width="9" style="53" customWidth="1"/>
    <col min="481" max="481" width="10.28515625" style="53" customWidth="1"/>
    <col min="482" max="482" width="7" style="53" customWidth="1"/>
    <col min="483" max="483" width="4.5703125" style="53" customWidth="1"/>
    <col min="484" max="485" width="6.7109375" style="53" customWidth="1"/>
    <col min="486" max="486" width="7.5703125" style="53" customWidth="1"/>
    <col min="487" max="487" width="6.42578125" style="53" customWidth="1"/>
    <col min="488" max="488" width="7" style="53" customWidth="1"/>
    <col min="489" max="489" width="7.28515625" style="53" customWidth="1"/>
    <col min="490" max="490" width="9.28515625" style="53"/>
    <col min="491" max="491" width="10.7109375" style="53" bestFit="1" customWidth="1"/>
    <col min="492" max="492" width="9.28515625" style="53"/>
    <col min="493" max="493" width="7.5703125" style="53" customWidth="1"/>
    <col min="494" max="496" width="9.28515625" style="53"/>
    <col min="497" max="497" width="13" style="53" customWidth="1"/>
    <col min="498" max="498" width="13.42578125" style="53" customWidth="1"/>
    <col min="499" max="502" width="9.28515625" style="53"/>
    <col min="503" max="503" width="10" style="53" customWidth="1"/>
    <col min="504" max="733" width="9.28515625" style="53"/>
    <col min="734" max="734" width="10.28515625" style="53" customWidth="1"/>
    <col min="735" max="735" width="12.7109375" style="53" customWidth="1"/>
    <col min="736" max="736" width="9" style="53" customWidth="1"/>
    <col min="737" max="737" width="10.28515625" style="53" customWidth="1"/>
    <col min="738" max="738" width="7" style="53" customWidth="1"/>
    <col min="739" max="739" width="4.5703125" style="53" customWidth="1"/>
    <col min="740" max="741" width="6.7109375" style="53" customWidth="1"/>
    <col min="742" max="742" width="7.5703125" style="53" customWidth="1"/>
    <col min="743" max="743" width="6.42578125" style="53" customWidth="1"/>
    <col min="744" max="744" width="7" style="53" customWidth="1"/>
    <col min="745" max="745" width="7.28515625" style="53" customWidth="1"/>
    <col min="746" max="746" width="9.28515625" style="53"/>
    <col min="747" max="747" width="10.7109375" style="53" bestFit="1" customWidth="1"/>
    <col min="748" max="748" width="9.28515625" style="53"/>
    <col min="749" max="749" width="7.5703125" style="53" customWidth="1"/>
    <col min="750" max="752" width="9.28515625" style="53"/>
    <col min="753" max="753" width="13" style="53" customWidth="1"/>
    <col min="754" max="754" width="13.42578125" style="53" customWidth="1"/>
    <col min="755" max="758" width="9.28515625" style="53"/>
    <col min="759" max="759" width="10" style="53" customWidth="1"/>
    <col min="760" max="989" width="9.28515625" style="53"/>
    <col min="990" max="990" width="10.28515625" style="53" customWidth="1"/>
    <col min="991" max="991" width="12.7109375" style="53" customWidth="1"/>
    <col min="992" max="992" width="9" style="53" customWidth="1"/>
    <col min="993" max="993" width="10.28515625" style="53" customWidth="1"/>
    <col min="994" max="994" width="7" style="53" customWidth="1"/>
    <col min="995" max="995" width="4.5703125" style="53" customWidth="1"/>
    <col min="996" max="997" width="6.7109375" style="53" customWidth="1"/>
    <col min="998" max="998" width="7.5703125" style="53" customWidth="1"/>
    <col min="999" max="999" width="6.42578125" style="53" customWidth="1"/>
    <col min="1000" max="1000" width="7" style="53" customWidth="1"/>
    <col min="1001" max="1001" width="7.28515625" style="53" customWidth="1"/>
    <col min="1002" max="1002" width="9.28515625" style="53"/>
    <col min="1003" max="1003" width="10.7109375" style="53" bestFit="1" customWidth="1"/>
    <col min="1004" max="1004" width="9.28515625" style="53"/>
    <col min="1005" max="1005" width="7.5703125" style="53" customWidth="1"/>
    <col min="1006" max="1008" width="9.28515625" style="53"/>
    <col min="1009" max="1009" width="13" style="53" customWidth="1"/>
    <col min="1010" max="1010" width="13.42578125" style="53" customWidth="1"/>
    <col min="1011" max="1014" width="9.28515625" style="53"/>
    <col min="1015" max="1015" width="10" style="53" customWidth="1"/>
    <col min="1016" max="1245" width="9.28515625" style="53"/>
    <col min="1246" max="1246" width="10.28515625" style="53" customWidth="1"/>
    <col min="1247" max="1247" width="12.7109375" style="53" customWidth="1"/>
    <col min="1248" max="1248" width="9" style="53" customWidth="1"/>
    <col min="1249" max="1249" width="10.28515625" style="53" customWidth="1"/>
    <col min="1250" max="1250" width="7" style="53" customWidth="1"/>
    <col min="1251" max="1251" width="4.5703125" style="53" customWidth="1"/>
    <col min="1252" max="1253" width="6.7109375" style="53" customWidth="1"/>
    <col min="1254" max="1254" width="7.5703125" style="53" customWidth="1"/>
    <col min="1255" max="1255" width="6.42578125" style="53" customWidth="1"/>
    <col min="1256" max="1256" width="7" style="53" customWidth="1"/>
    <col min="1257" max="1257" width="7.28515625" style="53" customWidth="1"/>
    <col min="1258" max="1258" width="9.28515625" style="53"/>
    <col min="1259" max="1259" width="10.7109375" style="53" bestFit="1" customWidth="1"/>
    <col min="1260" max="1260" width="9.28515625" style="53"/>
    <col min="1261" max="1261" width="7.5703125" style="53" customWidth="1"/>
    <col min="1262" max="1264" width="9.28515625" style="53"/>
    <col min="1265" max="1265" width="13" style="53" customWidth="1"/>
    <col min="1266" max="1266" width="13.42578125" style="53" customWidth="1"/>
    <col min="1267" max="1270" width="9.28515625" style="53"/>
    <col min="1271" max="1271" width="10" style="53" customWidth="1"/>
    <col min="1272" max="1501" width="9.28515625" style="53"/>
    <col min="1502" max="1502" width="10.28515625" style="53" customWidth="1"/>
    <col min="1503" max="1503" width="12.7109375" style="53" customWidth="1"/>
    <col min="1504" max="1504" width="9" style="53" customWidth="1"/>
    <col min="1505" max="1505" width="10.28515625" style="53" customWidth="1"/>
    <col min="1506" max="1506" width="7" style="53" customWidth="1"/>
    <col min="1507" max="1507" width="4.5703125" style="53" customWidth="1"/>
    <col min="1508" max="1509" width="6.7109375" style="53" customWidth="1"/>
    <col min="1510" max="1510" width="7.5703125" style="53" customWidth="1"/>
    <col min="1511" max="1511" width="6.42578125" style="53" customWidth="1"/>
    <col min="1512" max="1512" width="7" style="53" customWidth="1"/>
    <col min="1513" max="1513" width="7.28515625" style="53" customWidth="1"/>
    <col min="1514" max="1514" width="9.28515625" style="53"/>
    <col min="1515" max="1515" width="10.7109375" style="53" bestFit="1" customWidth="1"/>
    <col min="1516" max="1516" width="9.28515625" style="53"/>
    <col min="1517" max="1517" width="7.5703125" style="53" customWidth="1"/>
    <col min="1518" max="1520" width="9.28515625" style="53"/>
    <col min="1521" max="1521" width="13" style="53" customWidth="1"/>
    <col min="1522" max="1522" width="13.42578125" style="53" customWidth="1"/>
    <col min="1523" max="1526" width="9.28515625" style="53"/>
    <col min="1527" max="1527" width="10" style="53" customWidth="1"/>
    <col min="1528" max="1757" width="9.28515625" style="53"/>
    <col min="1758" max="1758" width="10.28515625" style="53" customWidth="1"/>
    <col min="1759" max="1759" width="12.7109375" style="53" customWidth="1"/>
    <col min="1760" max="1760" width="9" style="53" customWidth="1"/>
    <col min="1761" max="1761" width="10.28515625" style="53" customWidth="1"/>
    <col min="1762" max="1762" width="7" style="53" customWidth="1"/>
    <col min="1763" max="1763" width="4.5703125" style="53" customWidth="1"/>
    <col min="1764" max="1765" width="6.7109375" style="53" customWidth="1"/>
    <col min="1766" max="1766" width="7.5703125" style="53" customWidth="1"/>
    <col min="1767" max="1767" width="6.42578125" style="53" customWidth="1"/>
    <col min="1768" max="1768" width="7" style="53" customWidth="1"/>
    <col min="1769" max="1769" width="7.28515625" style="53" customWidth="1"/>
    <col min="1770" max="1770" width="9.28515625" style="53"/>
    <col min="1771" max="1771" width="10.7109375" style="53" bestFit="1" customWidth="1"/>
    <col min="1772" max="1772" width="9.28515625" style="53"/>
    <col min="1773" max="1773" width="7.5703125" style="53" customWidth="1"/>
    <col min="1774" max="1776" width="9.28515625" style="53"/>
    <col min="1777" max="1777" width="13" style="53" customWidth="1"/>
    <col min="1778" max="1778" width="13.42578125" style="53" customWidth="1"/>
    <col min="1779" max="1782" width="9.28515625" style="53"/>
    <col min="1783" max="1783" width="10" style="53" customWidth="1"/>
    <col min="1784" max="2013" width="9.28515625" style="53"/>
    <col min="2014" max="2014" width="10.28515625" style="53" customWidth="1"/>
    <col min="2015" max="2015" width="12.7109375" style="53" customWidth="1"/>
    <col min="2016" max="2016" width="9" style="53" customWidth="1"/>
    <col min="2017" max="2017" width="10.28515625" style="53" customWidth="1"/>
    <col min="2018" max="2018" width="7" style="53" customWidth="1"/>
    <col min="2019" max="2019" width="4.5703125" style="53" customWidth="1"/>
    <col min="2020" max="2021" width="6.7109375" style="53" customWidth="1"/>
    <col min="2022" max="2022" width="7.5703125" style="53" customWidth="1"/>
    <col min="2023" max="2023" width="6.42578125" style="53" customWidth="1"/>
    <col min="2024" max="2024" width="7" style="53" customWidth="1"/>
    <col min="2025" max="2025" width="7.28515625" style="53" customWidth="1"/>
    <col min="2026" max="2026" width="9.28515625" style="53"/>
    <col min="2027" max="2027" width="10.7109375" style="53" bestFit="1" customWidth="1"/>
    <col min="2028" max="2028" width="9.28515625" style="53"/>
    <col min="2029" max="2029" width="7.5703125" style="53" customWidth="1"/>
    <col min="2030" max="2032" width="9.28515625" style="53"/>
    <col min="2033" max="2033" width="13" style="53" customWidth="1"/>
    <col min="2034" max="2034" width="13.42578125" style="53" customWidth="1"/>
    <col min="2035" max="2038" width="9.28515625" style="53"/>
    <col min="2039" max="2039" width="10" style="53" customWidth="1"/>
    <col min="2040" max="2269" width="9.28515625" style="53"/>
    <col min="2270" max="2270" width="10.28515625" style="53" customWidth="1"/>
    <col min="2271" max="2271" width="12.7109375" style="53" customWidth="1"/>
    <col min="2272" max="2272" width="9" style="53" customWidth="1"/>
    <col min="2273" max="2273" width="10.28515625" style="53" customWidth="1"/>
    <col min="2274" max="2274" width="7" style="53" customWidth="1"/>
    <col min="2275" max="2275" width="4.5703125" style="53" customWidth="1"/>
    <col min="2276" max="2277" width="6.7109375" style="53" customWidth="1"/>
    <col min="2278" max="2278" width="7.5703125" style="53" customWidth="1"/>
    <col min="2279" max="2279" width="6.42578125" style="53" customWidth="1"/>
    <col min="2280" max="2280" width="7" style="53" customWidth="1"/>
    <col min="2281" max="2281" width="7.28515625" style="53" customWidth="1"/>
    <col min="2282" max="2282" width="9.28515625" style="53"/>
    <col min="2283" max="2283" width="10.7109375" style="53" bestFit="1" customWidth="1"/>
    <col min="2284" max="2284" width="9.28515625" style="53"/>
    <col min="2285" max="2285" width="7.5703125" style="53" customWidth="1"/>
    <col min="2286" max="2288" width="9.28515625" style="53"/>
    <col min="2289" max="2289" width="13" style="53" customWidth="1"/>
    <col min="2290" max="2290" width="13.42578125" style="53" customWidth="1"/>
    <col min="2291" max="2294" width="9.28515625" style="53"/>
    <col min="2295" max="2295" width="10" style="53" customWidth="1"/>
    <col min="2296" max="2525" width="9.28515625" style="53"/>
    <col min="2526" max="2526" width="10.28515625" style="53" customWidth="1"/>
    <col min="2527" max="2527" width="12.7109375" style="53" customWidth="1"/>
    <col min="2528" max="2528" width="9" style="53" customWidth="1"/>
    <col min="2529" max="2529" width="10.28515625" style="53" customWidth="1"/>
    <col min="2530" max="2530" width="7" style="53" customWidth="1"/>
    <col min="2531" max="2531" width="4.5703125" style="53" customWidth="1"/>
    <col min="2532" max="2533" width="6.7109375" style="53" customWidth="1"/>
    <col min="2534" max="2534" width="7.5703125" style="53" customWidth="1"/>
    <col min="2535" max="2535" width="6.42578125" style="53" customWidth="1"/>
    <col min="2536" max="2536" width="7" style="53" customWidth="1"/>
    <col min="2537" max="2537" width="7.28515625" style="53" customWidth="1"/>
    <col min="2538" max="2538" width="9.28515625" style="53"/>
    <col min="2539" max="2539" width="10.7109375" style="53" bestFit="1" customWidth="1"/>
    <col min="2540" max="2540" width="9.28515625" style="53"/>
    <col min="2541" max="2541" width="7.5703125" style="53" customWidth="1"/>
    <col min="2542" max="2544" width="9.28515625" style="53"/>
    <col min="2545" max="2545" width="13" style="53" customWidth="1"/>
    <col min="2546" max="2546" width="13.42578125" style="53" customWidth="1"/>
    <col min="2547" max="2550" width="9.28515625" style="53"/>
    <col min="2551" max="2551" width="10" style="53" customWidth="1"/>
    <col min="2552" max="2781" width="9.28515625" style="53"/>
    <col min="2782" max="2782" width="10.28515625" style="53" customWidth="1"/>
    <col min="2783" max="2783" width="12.7109375" style="53" customWidth="1"/>
    <col min="2784" max="2784" width="9" style="53" customWidth="1"/>
    <col min="2785" max="2785" width="10.28515625" style="53" customWidth="1"/>
    <col min="2786" max="2786" width="7" style="53" customWidth="1"/>
    <col min="2787" max="2787" width="4.5703125" style="53" customWidth="1"/>
    <col min="2788" max="2789" width="6.7109375" style="53" customWidth="1"/>
    <col min="2790" max="2790" width="7.5703125" style="53" customWidth="1"/>
    <col min="2791" max="2791" width="6.42578125" style="53" customWidth="1"/>
    <col min="2792" max="2792" width="7" style="53" customWidth="1"/>
    <col min="2793" max="2793" width="7.28515625" style="53" customWidth="1"/>
    <col min="2794" max="2794" width="9.28515625" style="53"/>
    <col min="2795" max="2795" width="10.7109375" style="53" bestFit="1" customWidth="1"/>
    <col min="2796" max="2796" width="9.28515625" style="53"/>
    <col min="2797" max="2797" width="7.5703125" style="53" customWidth="1"/>
    <col min="2798" max="2800" width="9.28515625" style="53"/>
    <col min="2801" max="2801" width="13" style="53" customWidth="1"/>
    <col min="2802" max="2802" width="13.42578125" style="53" customWidth="1"/>
    <col min="2803" max="2806" width="9.28515625" style="53"/>
    <col min="2807" max="2807" width="10" style="53" customWidth="1"/>
    <col min="2808" max="3037" width="9.28515625" style="53"/>
    <col min="3038" max="3038" width="10.28515625" style="53" customWidth="1"/>
    <col min="3039" max="3039" width="12.7109375" style="53" customWidth="1"/>
    <col min="3040" max="3040" width="9" style="53" customWidth="1"/>
    <col min="3041" max="3041" width="10.28515625" style="53" customWidth="1"/>
    <col min="3042" max="3042" width="7" style="53" customWidth="1"/>
    <col min="3043" max="3043" width="4.5703125" style="53" customWidth="1"/>
    <col min="3044" max="3045" width="6.7109375" style="53" customWidth="1"/>
    <col min="3046" max="3046" width="7.5703125" style="53" customWidth="1"/>
    <col min="3047" max="3047" width="6.42578125" style="53" customWidth="1"/>
    <col min="3048" max="3048" width="7" style="53" customWidth="1"/>
    <col min="3049" max="3049" width="7.28515625" style="53" customWidth="1"/>
    <col min="3050" max="3050" width="9.28515625" style="53"/>
    <col min="3051" max="3051" width="10.7109375" style="53" bestFit="1" customWidth="1"/>
    <col min="3052" max="3052" width="9.28515625" style="53"/>
    <col min="3053" max="3053" width="7.5703125" style="53" customWidth="1"/>
    <col min="3054" max="3056" width="9.28515625" style="53"/>
    <col min="3057" max="3057" width="13" style="53" customWidth="1"/>
    <col min="3058" max="3058" width="13.42578125" style="53" customWidth="1"/>
    <col min="3059" max="3062" width="9.28515625" style="53"/>
    <col min="3063" max="3063" width="10" style="53" customWidth="1"/>
    <col min="3064" max="3293" width="9.28515625" style="53"/>
    <col min="3294" max="3294" width="10.28515625" style="53" customWidth="1"/>
    <col min="3295" max="3295" width="12.7109375" style="53" customWidth="1"/>
    <col min="3296" max="3296" width="9" style="53" customWidth="1"/>
    <col min="3297" max="3297" width="10.28515625" style="53" customWidth="1"/>
    <col min="3298" max="3298" width="7" style="53" customWidth="1"/>
    <col min="3299" max="3299" width="4.5703125" style="53" customWidth="1"/>
    <col min="3300" max="3301" width="6.7109375" style="53" customWidth="1"/>
    <col min="3302" max="3302" width="7.5703125" style="53" customWidth="1"/>
    <col min="3303" max="3303" width="6.42578125" style="53" customWidth="1"/>
    <col min="3304" max="3304" width="7" style="53" customWidth="1"/>
    <col min="3305" max="3305" width="7.28515625" style="53" customWidth="1"/>
    <col min="3306" max="3306" width="9.28515625" style="53"/>
    <col min="3307" max="3307" width="10.7109375" style="53" bestFit="1" customWidth="1"/>
    <col min="3308" max="3308" width="9.28515625" style="53"/>
    <col min="3309" max="3309" width="7.5703125" style="53" customWidth="1"/>
    <col min="3310" max="3312" width="9.28515625" style="53"/>
    <col min="3313" max="3313" width="13" style="53" customWidth="1"/>
    <col min="3314" max="3314" width="13.42578125" style="53" customWidth="1"/>
    <col min="3315" max="3318" width="9.28515625" style="53"/>
    <col min="3319" max="3319" width="10" style="53" customWidth="1"/>
    <col min="3320" max="3549" width="9.28515625" style="53"/>
    <col min="3550" max="3550" width="10.28515625" style="53" customWidth="1"/>
    <col min="3551" max="3551" width="12.7109375" style="53" customWidth="1"/>
    <col min="3552" max="3552" width="9" style="53" customWidth="1"/>
    <col min="3553" max="3553" width="10.28515625" style="53" customWidth="1"/>
    <col min="3554" max="3554" width="7" style="53" customWidth="1"/>
    <col min="3555" max="3555" width="4.5703125" style="53" customWidth="1"/>
    <col min="3556" max="3557" width="6.7109375" style="53" customWidth="1"/>
    <col min="3558" max="3558" width="7.5703125" style="53" customWidth="1"/>
    <col min="3559" max="3559" width="6.42578125" style="53" customWidth="1"/>
    <col min="3560" max="3560" width="7" style="53" customWidth="1"/>
    <col min="3561" max="3561" width="7.28515625" style="53" customWidth="1"/>
    <col min="3562" max="3562" width="9.28515625" style="53"/>
    <col min="3563" max="3563" width="10.7109375" style="53" bestFit="1" customWidth="1"/>
    <col min="3564" max="3564" width="9.28515625" style="53"/>
    <col min="3565" max="3565" width="7.5703125" style="53" customWidth="1"/>
    <col min="3566" max="3568" width="9.28515625" style="53"/>
    <col min="3569" max="3569" width="13" style="53" customWidth="1"/>
    <col min="3570" max="3570" width="13.42578125" style="53" customWidth="1"/>
    <col min="3571" max="3574" width="9.28515625" style="53"/>
    <col min="3575" max="3575" width="10" style="53" customWidth="1"/>
    <col min="3576" max="3805" width="9.28515625" style="53"/>
    <col min="3806" max="3806" width="10.28515625" style="53" customWidth="1"/>
    <col min="3807" max="3807" width="12.7109375" style="53" customWidth="1"/>
    <col min="3808" max="3808" width="9" style="53" customWidth="1"/>
    <col min="3809" max="3809" width="10.28515625" style="53" customWidth="1"/>
    <col min="3810" max="3810" width="7" style="53" customWidth="1"/>
    <col min="3811" max="3811" width="4.5703125" style="53" customWidth="1"/>
    <col min="3812" max="3813" width="6.7109375" style="53" customWidth="1"/>
    <col min="3814" max="3814" width="7.5703125" style="53" customWidth="1"/>
    <col min="3815" max="3815" width="6.42578125" style="53" customWidth="1"/>
    <col min="3816" max="3816" width="7" style="53" customWidth="1"/>
    <col min="3817" max="3817" width="7.28515625" style="53" customWidth="1"/>
    <col min="3818" max="3818" width="9.28515625" style="53"/>
    <col min="3819" max="3819" width="10.7109375" style="53" bestFit="1" customWidth="1"/>
    <col min="3820" max="3820" width="9.28515625" style="53"/>
    <col min="3821" max="3821" width="7.5703125" style="53" customWidth="1"/>
    <col min="3822" max="3824" width="9.28515625" style="53"/>
    <col min="3825" max="3825" width="13" style="53" customWidth="1"/>
    <col min="3826" max="3826" width="13.42578125" style="53" customWidth="1"/>
    <col min="3827" max="3830" width="9.28515625" style="53"/>
    <col min="3831" max="3831" width="10" style="53" customWidth="1"/>
    <col min="3832" max="4061" width="9.28515625" style="53"/>
    <col min="4062" max="4062" width="10.28515625" style="53" customWidth="1"/>
    <col min="4063" max="4063" width="12.7109375" style="53" customWidth="1"/>
    <col min="4064" max="4064" width="9" style="53" customWidth="1"/>
    <col min="4065" max="4065" width="10.28515625" style="53" customWidth="1"/>
    <col min="4066" max="4066" width="7" style="53" customWidth="1"/>
    <col min="4067" max="4067" width="4.5703125" style="53" customWidth="1"/>
    <col min="4068" max="4069" width="6.7109375" style="53" customWidth="1"/>
    <col min="4070" max="4070" width="7.5703125" style="53" customWidth="1"/>
    <col min="4071" max="4071" width="6.42578125" style="53" customWidth="1"/>
    <col min="4072" max="4072" width="7" style="53" customWidth="1"/>
    <col min="4073" max="4073" width="7.28515625" style="53" customWidth="1"/>
    <col min="4074" max="4074" width="9.28515625" style="53"/>
    <col min="4075" max="4075" width="10.7109375" style="53" bestFit="1" customWidth="1"/>
    <col min="4076" max="4076" width="9.28515625" style="53"/>
    <col min="4077" max="4077" width="7.5703125" style="53" customWidth="1"/>
    <col min="4078" max="4080" width="9.28515625" style="53"/>
    <col min="4081" max="4081" width="13" style="53" customWidth="1"/>
    <col min="4082" max="4082" width="13.42578125" style="53" customWidth="1"/>
    <col min="4083" max="4086" width="9.28515625" style="53"/>
    <col min="4087" max="4087" width="10" style="53" customWidth="1"/>
    <col min="4088" max="4317" width="9.28515625" style="53"/>
    <col min="4318" max="4318" width="10.28515625" style="53" customWidth="1"/>
    <col min="4319" max="4319" width="12.7109375" style="53" customWidth="1"/>
    <col min="4320" max="4320" width="9" style="53" customWidth="1"/>
    <col min="4321" max="4321" width="10.28515625" style="53" customWidth="1"/>
    <col min="4322" max="4322" width="7" style="53" customWidth="1"/>
    <col min="4323" max="4323" width="4.5703125" style="53" customWidth="1"/>
    <col min="4324" max="4325" width="6.7109375" style="53" customWidth="1"/>
    <col min="4326" max="4326" width="7.5703125" style="53" customWidth="1"/>
    <col min="4327" max="4327" width="6.42578125" style="53" customWidth="1"/>
    <col min="4328" max="4328" width="7" style="53" customWidth="1"/>
    <col min="4329" max="4329" width="7.28515625" style="53" customWidth="1"/>
    <col min="4330" max="4330" width="9.28515625" style="53"/>
    <col min="4331" max="4331" width="10.7109375" style="53" bestFit="1" customWidth="1"/>
    <col min="4332" max="4332" width="9.28515625" style="53"/>
    <col min="4333" max="4333" width="7.5703125" style="53" customWidth="1"/>
    <col min="4334" max="4336" width="9.28515625" style="53"/>
    <col min="4337" max="4337" width="13" style="53" customWidth="1"/>
    <col min="4338" max="4338" width="13.42578125" style="53" customWidth="1"/>
    <col min="4339" max="4342" width="9.28515625" style="53"/>
    <col min="4343" max="4343" width="10" style="53" customWidth="1"/>
    <col min="4344" max="4573" width="9.28515625" style="53"/>
    <col min="4574" max="4574" width="10.28515625" style="53" customWidth="1"/>
    <col min="4575" max="4575" width="12.7109375" style="53" customWidth="1"/>
    <col min="4576" max="4576" width="9" style="53" customWidth="1"/>
    <col min="4577" max="4577" width="10.28515625" style="53" customWidth="1"/>
    <col min="4578" max="4578" width="7" style="53" customWidth="1"/>
    <col min="4579" max="4579" width="4.5703125" style="53" customWidth="1"/>
    <col min="4580" max="4581" width="6.7109375" style="53" customWidth="1"/>
    <col min="4582" max="4582" width="7.5703125" style="53" customWidth="1"/>
    <col min="4583" max="4583" width="6.42578125" style="53" customWidth="1"/>
    <col min="4584" max="4584" width="7" style="53" customWidth="1"/>
    <col min="4585" max="4585" width="7.28515625" style="53" customWidth="1"/>
    <col min="4586" max="4586" width="9.28515625" style="53"/>
    <col min="4587" max="4587" width="10.7109375" style="53" bestFit="1" customWidth="1"/>
    <col min="4588" max="4588" width="9.28515625" style="53"/>
    <col min="4589" max="4589" width="7.5703125" style="53" customWidth="1"/>
    <col min="4590" max="4592" width="9.28515625" style="53"/>
    <col min="4593" max="4593" width="13" style="53" customWidth="1"/>
    <col min="4594" max="4594" width="13.42578125" style="53" customWidth="1"/>
    <col min="4595" max="4598" width="9.28515625" style="53"/>
    <col min="4599" max="4599" width="10" style="53" customWidth="1"/>
    <col min="4600" max="4829" width="9.28515625" style="53"/>
    <col min="4830" max="4830" width="10.28515625" style="53" customWidth="1"/>
    <col min="4831" max="4831" width="12.7109375" style="53" customWidth="1"/>
    <col min="4832" max="4832" width="9" style="53" customWidth="1"/>
    <col min="4833" max="4833" width="10.28515625" style="53" customWidth="1"/>
    <col min="4834" max="4834" width="7" style="53" customWidth="1"/>
    <col min="4835" max="4835" width="4.5703125" style="53" customWidth="1"/>
    <col min="4836" max="4837" width="6.7109375" style="53" customWidth="1"/>
    <col min="4838" max="4838" width="7.5703125" style="53" customWidth="1"/>
    <col min="4839" max="4839" width="6.42578125" style="53" customWidth="1"/>
    <col min="4840" max="4840" width="7" style="53" customWidth="1"/>
    <col min="4841" max="4841" width="7.28515625" style="53" customWidth="1"/>
    <col min="4842" max="4842" width="9.28515625" style="53"/>
    <col min="4843" max="4843" width="10.7109375" style="53" bestFit="1" customWidth="1"/>
    <col min="4844" max="4844" width="9.28515625" style="53"/>
    <col min="4845" max="4845" width="7.5703125" style="53" customWidth="1"/>
    <col min="4846" max="4848" width="9.28515625" style="53"/>
    <col min="4849" max="4849" width="13" style="53" customWidth="1"/>
    <col min="4850" max="4850" width="13.42578125" style="53" customWidth="1"/>
    <col min="4851" max="4854" width="9.28515625" style="53"/>
    <col min="4855" max="4855" width="10" style="53" customWidth="1"/>
    <col min="4856" max="5085" width="9.28515625" style="53"/>
    <col min="5086" max="5086" width="10.28515625" style="53" customWidth="1"/>
    <col min="5087" max="5087" width="12.7109375" style="53" customWidth="1"/>
    <col min="5088" max="5088" width="9" style="53" customWidth="1"/>
    <col min="5089" max="5089" width="10.28515625" style="53" customWidth="1"/>
    <col min="5090" max="5090" width="7" style="53" customWidth="1"/>
    <col min="5091" max="5091" width="4.5703125" style="53" customWidth="1"/>
    <col min="5092" max="5093" width="6.7109375" style="53" customWidth="1"/>
    <col min="5094" max="5094" width="7.5703125" style="53" customWidth="1"/>
    <col min="5095" max="5095" width="6.42578125" style="53" customWidth="1"/>
    <col min="5096" max="5096" width="7" style="53" customWidth="1"/>
    <col min="5097" max="5097" width="7.28515625" style="53" customWidth="1"/>
    <col min="5098" max="5098" width="9.28515625" style="53"/>
    <col min="5099" max="5099" width="10.7109375" style="53" bestFit="1" customWidth="1"/>
    <col min="5100" max="5100" width="9.28515625" style="53"/>
    <col min="5101" max="5101" width="7.5703125" style="53" customWidth="1"/>
    <col min="5102" max="5104" width="9.28515625" style="53"/>
    <col min="5105" max="5105" width="13" style="53" customWidth="1"/>
    <col min="5106" max="5106" width="13.42578125" style="53" customWidth="1"/>
    <col min="5107" max="5110" width="9.28515625" style="53"/>
    <col min="5111" max="5111" width="10" style="53" customWidth="1"/>
    <col min="5112" max="5341" width="9.28515625" style="53"/>
    <col min="5342" max="5342" width="10.28515625" style="53" customWidth="1"/>
    <col min="5343" max="5343" width="12.7109375" style="53" customWidth="1"/>
    <col min="5344" max="5344" width="9" style="53" customWidth="1"/>
    <col min="5345" max="5345" width="10.28515625" style="53" customWidth="1"/>
    <col min="5346" max="5346" width="7" style="53" customWidth="1"/>
    <col min="5347" max="5347" width="4.5703125" style="53" customWidth="1"/>
    <col min="5348" max="5349" width="6.7109375" style="53" customWidth="1"/>
    <col min="5350" max="5350" width="7.5703125" style="53" customWidth="1"/>
    <col min="5351" max="5351" width="6.42578125" style="53" customWidth="1"/>
    <col min="5352" max="5352" width="7" style="53" customWidth="1"/>
    <col min="5353" max="5353" width="7.28515625" style="53" customWidth="1"/>
    <col min="5354" max="5354" width="9.28515625" style="53"/>
    <col min="5355" max="5355" width="10.7109375" style="53" bestFit="1" customWidth="1"/>
    <col min="5356" max="5356" width="9.28515625" style="53"/>
    <col min="5357" max="5357" width="7.5703125" style="53" customWidth="1"/>
    <col min="5358" max="5360" width="9.28515625" style="53"/>
    <col min="5361" max="5361" width="13" style="53" customWidth="1"/>
    <col min="5362" max="5362" width="13.42578125" style="53" customWidth="1"/>
    <col min="5363" max="5366" width="9.28515625" style="53"/>
    <col min="5367" max="5367" width="10" style="53" customWidth="1"/>
    <col min="5368" max="5597" width="9.28515625" style="53"/>
    <col min="5598" max="5598" width="10.28515625" style="53" customWidth="1"/>
    <col min="5599" max="5599" width="12.7109375" style="53" customWidth="1"/>
    <col min="5600" max="5600" width="9" style="53" customWidth="1"/>
    <col min="5601" max="5601" width="10.28515625" style="53" customWidth="1"/>
    <col min="5602" max="5602" width="7" style="53" customWidth="1"/>
    <col min="5603" max="5603" width="4.5703125" style="53" customWidth="1"/>
    <col min="5604" max="5605" width="6.7109375" style="53" customWidth="1"/>
    <col min="5606" max="5606" width="7.5703125" style="53" customWidth="1"/>
    <col min="5607" max="5607" width="6.42578125" style="53" customWidth="1"/>
    <col min="5608" max="5608" width="7" style="53" customWidth="1"/>
    <col min="5609" max="5609" width="7.28515625" style="53" customWidth="1"/>
    <col min="5610" max="5610" width="9.28515625" style="53"/>
    <col min="5611" max="5611" width="10.7109375" style="53" bestFit="1" customWidth="1"/>
    <col min="5612" max="5612" width="9.28515625" style="53"/>
    <col min="5613" max="5613" width="7.5703125" style="53" customWidth="1"/>
    <col min="5614" max="5616" width="9.28515625" style="53"/>
    <col min="5617" max="5617" width="13" style="53" customWidth="1"/>
    <col min="5618" max="5618" width="13.42578125" style="53" customWidth="1"/>
    <col min="5619" max="5622" width="9.28515625" style="53"/>
    <col min="5623" max="5623" width="10" style="53" customWidth="1"/>
    <col min="5624" max="5853" width="9.28515625" style="53"/>
    <col min="5854" max="5854" width="10.28515625" style="53" customWidth="1"/>
    <col min="5855" max="5855" width="12.7109375" style="53" customWidth="1"/>
    <col min="5856" max="5856" width="9" style="53" customWidth="1"/>
    <col min="5857" max="5857" width="10.28515625" style="53" customWidth="1"/>
    <col min="5858" max="5858" width="7" style="53" customWidth="1"/>
    <col min="5859" max="5859" width="4.5703125" style="53" customWidth="1"/>
    <col min="5860" max="5861" width="6.7109375" style="53" customWidth="1"/>
    <col min="5862" max="5862" width="7.5703125" style="53" customWidth="1"/>
    <col min="5863" max="5863" width="6.42578125" style="53" customWidth="1"/>
    <col min="5864" max="5864" width="7" style="53" customWidth="1"/>
    <col min="5865" max="5865" width="7.28515625" style="53" customWidth="1"/>
    <col min="5866" max="5866" width="9.28515625" style="53"/>
    <col min="5867" max="5867" width="10.7109375" style="53" bestFit="1" customWidth="1"/>
    <col min="5868" max="5868" width="9.28515625" style="53"/>
    <col min="5869" max="5869" width="7.5703125" style="53" customWidth="1"/>
    <col min="5870" max="5872" width="9.28515625" style="53"/>
    <col min="5873" max="5873" width="13" style="53" customWidth="1"/>
    <col min="5874" max="5874" width="13.42578125" style="53" customWidth="1"/>
    <col min="5875" max="5878" width="9.28515625" style="53"/>
    <col min="5879" max="5879" width="10" style="53" customWidth="1"/>
    <col min="5880" max="6109" width="9.28515625" style="53"/>
    <col min="6110" max="6110" width="10.28515625" style="53" customWidth="1"/>
    <col min="6111" max="6111" width="12.7109375" style="53" customWidth="1"/>
    <col min="6112" max="6112" width="9" style="53" customWidth="1"/>
    <col min="6113" max="6113" width="10.28515625" style="53" customWidth="1"/>
    <col min="6114" max="6114" width="7" style="53" customWidth="1"/>
    <col min="6115" max="6115" width="4.5703125" style="53" customWidth="1"/>
    <col min="6116" max="6117" width="6.7109375" style="53" customWidth="1"/>
    <col min="6118" max="6118" width="7.5703125" style="53" customWidth="1"/>
    <col min="6119" max="6119" width="6.42578125" style="53" customWidth="1"/>
    <col min="6120" max="6120" width="7" style="53" customWidth="1"/>
    <col min="6121" max="6121" width="7.28515625" style="53" customWidth="1"/>
    <col min="6122" max="6122" width="9.28515625" style="53"/>
    <col min="6123" max="6123" width="10.7109375" style="53" bestFit="1" customWidth="1"/>
    <col min="6124" max="6124" width="9.28515625" style="53"/>
    <col min="6125" max="6125" width="7.5703125" style="53" customWidth="1"/>
    <col min="6126" max="6128" width="9.28515625" style="53"/>
    <col min="6129" max="6129" width="13" style="53" customWidth="1"/>
    <col min="6130" max="6130" width="13.42578125" style="53" customWidth="1"/>
    <col min="6131" max="6134" width="9.28515625" style="53"/>
    <col min="6135" max="6135" width="10" style="53" customWidth="1"/>
    <col min="6136" max="6365" width="9.28515625" style="53"/>
    <col min="6366" max="6366" width="10.28515625" style="53" customWidth="1"/>
    <col min="6367" max="6367" width="12.7109375" style="53" customWidth="1"/>
    <col min="6368" max="6368" width="9" style="53" customWidth="1"/>
    <col min="6369" max="6369" width="10.28515625" style="53" customWidth="1"/>
    <col min="6370" max="6370" width="7" style="53" customWidth="1"/>
    <col min="6371" max="6371" width="4.5703125" style="53" customWidth="1"/>
    <col min="6372" max="6373" width="6.7109375" style="53" customWidth="1"/>
    <col min="6374" max="6374" width="7.5703125" style="53" customWidth="1"/>
    <col min="6375" max="6375" width="6.42578125" style="53" customWidth="1"/>
    <col min="6376" max="6376" width="7" style="53" customWidth="1"/>
    <col min="6377" max="6377" width="7.28515625" style="53" customWidth="1"/>
    <col min="6378" max="6378" width="9.28515625" style="53"/>
    <col min="6379" max="6379" width="10.7109375" style="53" bestFit="1" customWidth="1"/>
    <col min="6380" max="6380" width="9.28515625" style="53"/>
    <col min="6381" max="6381" width="7.5703125" style="53" customWidth="1"/>
    <col min="6382" max="6384" width="9.28515625" style="53"/>
    <col min="6385" max="6385" width="13" style="53" customWidth="1"/>
    <col min="6386" max="6386" width="13.42578125" style="53" customWidth="1"/>
    <col min="6387" max="6390" width="9.28515625" style="53"/>
    <col min="6391" max="6391" width="10" style="53" customWidth="1"/>
    <col min="6392" max="6621" width="9.28515625" style="53"/>
    <col min="6622" max="6622" width="10.28515625" style="53" customWidth="1"/>
    <col min="6623" max="6623" width="12.7109375" style="53" customWidth="1"/>
    <col min="6624" max="6624" width="9" style="53" customWidth="1"/>
    <col min="6625" max="6625" width="10.28515625" style="53" customWidth="1"/>
    <col min="6626" max="6626" width="7" style="53" customWidth="1"/>
    <col min="6627" max="6627" width="4.5703125" style="53" customWidth="1"/>
    <col min="6628" max="6629" width="6.7109375" style="53" customWidth="1"/>
    <col min="6630" max="6630" width="7.5703125" style="53" customWidth="1"/>
    <col min="6631" max="6631" width="6.42578125" style="53" customWidth="1"/>
    <col min="6632" max="6632" width="7" style="53" customWidth="1"/>
    <col min="6633" max="6633" width="7.28515625" style="53" customWidth="1"/>
    <col min="6634" max="6634" width="9.28515625" style="53"/>
    <col min="6635" max="6635" width="10.7109375" style="53" bestFit="1" customWidth="1"/>
    <col min="6636" max="6636" width="9.28515625" style="53"/>
    <col min="6637" max="6637" width="7.5703125" style="53" customWidth="1"/>
    <col min="6638" max="6640" width="9.28515625" style="53"/>
    <col min="6641" max="6641" width="13" style="53" customWidth="1"/>
    <col min="6642" max="6642" width="13.42578125" style="53" customWidth="1"/>
    <col min="6643" max="6646" width="9.28515625" style="53"/>
    <col min="6647" max="6647" width="10" style="53" customWidth="1"/>
    <col min="6648" max="6877" width="9.28515625" style="53"/>
    <col min="6878" max="6878" width="10.28515625" style="53" customWidth="1"/>
    <col min="6879" max="6879" width="12.7109375" style="53" customWidth="1"/>
    <col min="6880" max="6880" width="9" style="53" customWidth="1"/>
    <col min="6881" max="6881" width="10.28515625" style="53" customWidth="1"/>
    <col min="6882" max="6882" width="7" style="53" customWidth="1"/>
    <col min="6883" max="6883" width="4.5703125" style="53" customWidth="1"/>
    <col min="6884" max="6885" width="6.7109375" style="53" customWidth="1"/>
    <col min="6886" max="6886" width="7.5703125" style="53" customWidth="1"/>
    <col min="6887" max="6887" width="6.42578125" style="53" customWidth="1"/>
    <col min="6888" max="6888" width="7" style="53" customWidth="1"/>
    <col min="6889" max="6889" width="7.28515625" style="53" customWidth="1"/>
    <col min="6890" max="6890" width="9.28515625" style="53"/>
    <col min="6891" max="6891" width="10.7109375" style="53" bestFit="1" customWidth="1"/>
    <col min="6892" max="6892" width="9.28515625" style="53"/>
    <col min="6893" max="6893" width="7.5703125" style="53" customWidth="1"/>
    <col min="6894" max="6896" width="9.28515625" style="53"/>
    <col min="6897" max="6897" width="13" style="53" customWidth="1"/>
    <col min="6898" max="6898" width="13.42578125" style="53" customWidth="1"/>
    <col min="6899" max="6902" width="9.28515625" style="53"/>
    <col min="6903" max="6903" width="10" style="53" customWidth="1"/>
    <col min="6904" max="7133" width="9.28515625" style="53"/>
    <col min="7134" max="7134" width="10.28515625" style="53" customWidth="1"/>
    <col min="7135" max="7135" width="12.7109375" style="53" customWidth="1"/>
    <col min="7136" max="7136" width="9" style="53" customWidth="1"/>
    <col min="7137" max="7137" width="10.28515625" style="53" customWidth="1"/>
    <col min="7138" max="7138" width="7" style="53" customWidth="1"/>
    <col min="7139" max="7139" width="4.5703125" style="53" customWidth="1"/>
    <col min="7140" max="7141" width="6.7109375" style="53" customWidth="1"/>
    <col min="7142" max="7142" width="7.5703125" style="53" customWidth="1"/>
    <col min="7143" max="7143" width="6.42578125" style="53" customWidth="1"/>
    <col min="7144" max="7144" width="7" style="53" customWidth="1"/>
    <col min="7145" max="7145" width="7.28515625" style="53" customWidth="1"/>
    <col min="7146" max="7146" width="9.28515625" style="53"/>
    <col min="7147" max="7147" width="10.7109375" style="53" bestFit="1" customWidth="1"/>
    <col min="7148" max="7148" width="9.28515625" style="53"/>
    <col min="7149" max="7149" width="7.5703125" style="53" customWidth="1"/>
    <col min="7150" max="7152" width="9.28515625" style="53"/>
    <col min="7153" max="7153" width="13" style="53" customWidth="1"/>
    <col min="7154" max="7154" width="13.42578125" style="53" customWidth="1"/>
    <col min="7155" max="7158" width="9.28515625" style="53"/>
    <col min="7159" max="7159" width="10" style="53" customWidth="1"/>
    <col min="7160" max="7389" width="9.28515625" style="53"/>
    <col min="7390" max="7390" width="10.28515625" style="53" customWidth="1"/>
    <col min="7391" max="7391" width="12.7109375" style="53" customWidth="1"/>
    <col min="7392" max="7392" width="9" style="53" customWidth="1"/>
    <col min="7393" max="7393" width="10.28515625" style="53" customWidth="1"/>
    <col min="7394" max="7394" width="7" style="53" customWidth="1"/>
    <col min="7395" max="7395" width="4.5703125" style="53" customWidth="1"/>
    <col min="7396" max="7397" width="6.7109375" style="53" customWidth="1"/>
    <col min="7398" max="7398" width="7.5703125" style="53" customWidth="1"/>
    <col min="7399" max="7399" width="6.42578125" style="53" customWidth="1"/>
    <col min="7400" max="7400" width="7" style="53" customWidth="1"/>
    <col min="7401" max="7401" width="7.28515625" style="53" customWidth="1"/>
    <col min="7402" max="7402" width="9.28515625" style="53"/>
    <col min="7403" max="7403" width="10.7109375" style="53" bestFit="1" customWidth="1"/>
    <col min="7404" max="7404" width="9.28515625" style="53"/>
    <col min="7405" max="7405" width="7.5703125" style="53" customWidth="1"/>
    <col min="7406" max="7408" width="9.28515625" style="53"/>
    <col min="7409" max="7409" width="13" style="53" customWidth="1"/>
    <col min="7410" max="7410" width="13.42578125" style="53" customWidth="1"/>
    <col min="7411" max="7414" width="9.28515625" style="53"/>
    <col min="7415" max="7415" width="10" style="53" customWidth="1"/>
    <col min="7416" max="7645" width="9.28515625" style="53"/>
    <col min="7646" max="7646" width="10.28515625" style="53" customWidth="1"/>
    <col min="7647" max="7647" width="12.7109375" style="53" customWidth="1"/>
    <col min="7648" max="7648" width="9" style="53" customWidth="1"/>
    <col min="7649" max="7649" width="10.28515625" style="53" customWidth="1"/>
    <col min="7650" max="7650" width="7" style="53" customWidth="1"/>
    <col min="7651" max="7651" width="4.5703125" style="53" customWidth="1"/>
    <col min="7652" max="7653" width="6.7109375" style="53" customWidth="1"/>
    <col min="7654" max="7654" width="7.5703125" style="53" customWidth="1"/>
    <col min="7655" max="7655" width="6.42578125" style="53" customWidth="1"/>
    <col min="7656" max="7656" width="7" style="53" customWidth="1"/>
    <col min="7657" max="7657" width="7.28515625" style="53" customWidth="1"/>
    <col min="7658" max="7658" width="9.28515625" style="53"/>
    <col min="7659" max="7659" width="10.7109375" style="53" bestFit="1" customWidth="1"/>
    <col min="7660" max="7660" width="9.28515625" style="53"/>
    <col min="7661" max="7661" width="7.5703125" style="53" customWidth="1"/>
    <col min="7662" max="7664" width="9.28515625" style="53"/>
    <col min="7665" max="7665" width="13" style="53" customWidth="1"/>
    <col min="7666" max="7666" width="13.42578125" style="53" customWidth="1"/>
    <col min="7667" max="7670" width="9.28515625" style="53"/>
    <col min="7671" max="7671" width="10" style="53" customWidth="1"/>
    <col min="7672" max="7901" width="9.28515625" style="53"/>
    <col min="7902" max="7902" width="10.28515625" style="53" customWidth="1"/>
    <col min="7903" max="7903" width="12.7109375" style="53" customWidth="1"/>
    <col min="7904" max="7904" width="9" style="53" customWidth="1"/>
    <col min="7905" max="7905" width="10.28515625" style="53" customWidth="1"/>
    <col min="7906" max="7906" width="7" style="53" customWidth="1"/>
    <col min="7907" max="7907" width="4.5703125" style="53" customWidth="1"/>
    <col min="7908" max="7909" width="6.7109375" style="53" customWidth="1"/>
    <col min="7910" max="7910" width="7.5703125" style="53" customWidth="1"/>
    <col min="7911" max="7911" width="6.42578125" style="53" customWidth="1"/>
    <col min="7912" max="7912" width="7" style="53" customWidth="1"/>
    <col min="7913" max="7913" width="7.28515625" style="53" customWidth="1"/>
    <col min="7914" max="7914" width="9.28515625" style="53"/>
    <col min="7915" max="7915" width="10.7109375" style="53" bestFit="1" customWidth="1"/>
    <col min="7916" max="7916" width="9.28515625" style="53"/>
    <col min="7917" max="7917" width="7.5703125" style="53" customWidth="1"/>
    <col min="7918" max="7920" width="9.28515625" style="53"/>
    <col min="7921" max="7921" width="13" style="53" customWidth="1"/>
    <col min="7922" max="7922" width="13.42578125" style="53" customWidth="1"/>
    <col min="7923" max="7926" width="9.28515625" style="53"/>
    <col min="7927" max="7927" width="10" style="53" customWidth="1"/>
    <col min="7928" max="8157" width="9.28515625" style="53"/>
    <col min="8158" max="8158" width="10.28515625" style="53" customWidth="1"/>
    <col min="8159" max="8159" width="12.7109375" style="53" customWidth="1"/>
    <col min="8160" max="8160" width="9" style="53" customWidth="1"/>
    <col min="8161" max="8161" width="10.28515625" style="53" customWidth="1"/>
    <col min="8162" max="8162" width="7" style="53" customWidth="1"/>
    <col min="8163" max="8163" width="4.5703125" style="53" customWidth="1"/>
    <col min="8164" max="8165" width="6.7109375" style="53" customWidth="1"/>
    <col min="8166" max="8166" width="7.5703125" style="53" customWidth="1"/>
    <col min="8167" max="8167" width="6.42578125" style="53" customWidth="1"/>
    <col min="8168" max="8168" width="7" style="53" customWidth="1"/>
    <col min="8169" max="8169" width="7.28515625" style="53" customWidth="1"/>
    <col min="8170" max="8170" width="9.28515625" style="53"/>
    <col min="8171" max="8171" width="10.7109375" style="53" bestFit="1" customWidth="1"/>
    <col min="8172" max="8172" width="9.28515625" style="53"/>
    <col min="8173" max="8173" width="7.5703125" style="53" customWidth="1"/>
    <col min="8174" max="8176" width="9.28515625" style="53"/>
    <col min="8177" max="8177" width="13" style="53" customWidth="1"/>
    <col min="8178" max="8178" width="13.42578125" style="53" customWidth="1"/>
    <col min="8179" max="8182" width="9.28515625" style="53"/>
    <col min="8183" max="8183" width="10" style="53" customWidth="1"/>
    <col min="8184" max="8413" width="9.28515625" style="53"/>
    <col min="8414" max="8414" width="10.28515625" style="53" customWidth="1"/>
    <col min="8415" max="8415" width="12.7109375" style="53" customWidth="1"/>
    <col min="8416" max="8416" width="9" style="53" customWidth="1"/>
    <col min="8417" max="8417" width="10.28515625" style="53" customWidth="1"/>
    <col min="8418" max="8418" width="7" style="53" customWidth="1"/>
    <col min="8419" max="8419" width="4.5703125" style="53" customWidth="1"/>
    <col min="8420" max="8421" width="6.7109375" style="53" customWidth="1"/>
    <col min="8422" max="8422" width="7.5703125" style="53" customWidth="1"/>
    <col min="8423" max="8423" width="6.42578125" style="53" customWidth="1"/>
    <col min="8424" max="8424" width="7" style="53" customWidth="1"/>
    <col min="8425" max="8425" width="7.28515625" style="53" customWidth="1"/>
    <col min="8426" max="8426" width="9.28515625" style="53"/>
    <col min="8427" max="8427" width="10.7109375" style="53" bestFit="1" customWidth="1"/>
    <col min="8428" max="8428" width="9.28515625" style="53"/>
    <col min="8429" max="8429" width="7.5703125" style="53" customWidth="1"/>
    <col min="8430" max="8432" width="9.28515625" style="53"/>
    <col min="8433" max="8433" width="13" style="53" customWidth="1"/>
    <col min="8434" max="8434" width="13.42578125" style="53" customWidth="1"/>
    <col min="8435" max="8438" width="9.28515625" style="53"/>
    <col min="8439" max="8439" width="10" style="53" customWidth="1"/>
    <col min="8440" max="8669" width="9.28515625" style="53"/>
    <col min="8670" max="8670" width="10.28515625" style="53" customWidth="1"/>
    <col min="8671" max="8671" width="12.7109375" style="53" customWidth="1"/>
    <col min="8672" max="8672" width="9" style="53" customWidth="1"/>
    <col min="8673" max="8673" width="10.28515625" style="53" customWidth="1"/>
    <col min="8674" max="8674" width="7" style="53" customWidth="1"/>
    <col min="8675" max="8675" width="4.5703125" style="53" customWidth="1"/>
    <col min="8676" max="8677" width="6.7109375" style="53" customWidth="1"/>
    <col min="8678" max="8678" width="7.5703125" style="53" customWidth="1"/>
    <col min="8679" max="8679" width="6.42578125" style="53" customWidth="1"/>
    <col min="8680" max="8680" width="7" style="53" customWidth="1"/>
    <col min="8681" max="8681" width="7.28515625" style="53" customWidth="1"/>
    <col min="8682" max="8682" width="9.28515625" style="53"/>
    <col min="8683" max="8683" width="10.7109375" style="53" bestFit="1" customWidth="1"/>
    <col min="8684" max="8684" width="9.28515625" style="53"/>
    <col min="8685" max="8685" width="7.5703125" style="53" customWidth="1"/>
    <col min="8686" max="8688" width="9.28515625" style="53"/>
    <col min="8689" max="8689" width="13" style="53" customWidth="1"/>
    <col min="8690" max="8690" width="13.42578125" style="53" customWidth="1"/>
    <col min="8691" max="8694" width="9.28515625" style="53"/>
    <col min="8695" max="8695" width="10" style="53" customWidth="1"/>
    <col min="8696" max="8925" width="9.28515625" style="53"/>
    <col min="8926" max="8926" width="10.28515625" style="53" customWidth="1"/>
    <col min="8927" max="8927" width="12.7109375" style="53" customWidth="1"/>
    <col min="8928" max="8928" width="9" style="53" customWidth="1"/>
    <col min="8929" max="8929" width="10.28515625" style="53" customWidth="1"/>
    <col min="8930" max="8930" width="7" style="53" customWidth="1"/>
    <col min="8931" max="8931" width="4.5703125" style="53" customWidth="1"/>
    <col min="8932" max="8933" width="6.7109375" style="53" customWidth="1"/>
    <col min="8934" max="8934" width="7.5703125" style="53" customWidth="1"/>
    <col min="8935" max="8935" width="6.42578125" style="53" customWidth="1"/>
    <col min="8936" max="8936" width="7" style="53" customWidth="1"/>
    <col min="8937" max="8937" width="7.28515625" style="53" customWidth="1"/>
    <col min="8938" max="8938" width="9.28515625" style="53"/>
    <col min="8939" max="8939" width="10.7109375" style="53" bestFit="1" customWidth="1"/>
    <col min="8940" max="8940" width="9.28515625" style="53"/>
    <col min="8941" max="8941" width="7.5703125" style="53" customWidth="1"/>
    <col min="8942" max="8944" width="9.28515625" style="53"/>
    <col min="8945" max="8945" width="13" style="53" customWidth="1"/>
    <col min="8946" max="8946" width="13.42578125" style="53" customWidth="1"/>
    <col min="8947" max="8950" width="9.28515625" style="53"/>
    <col min="8951" max="8951" width="10" style="53" customWidth="1"/>
    <col min="8952" max="9181" width="9.28515625" style="53"/>
    <col min="9182" max="9182" width="10.28515625" style="53" customWidth="1"/>
    <col min="9183" max="9183" width="12.7109375" style="53" customWidth="1"/>
    <col min="9184" max="9184" width="9" style="53" customWidth="1"/>
    <col min="9185" max="9185" width="10.28515625" style="53" customWidth="1"/>
    <col min="9186" max="9186" width="7" style="53" customWidth="1"/>
    <col min="9187" max="9187" width="4.5703125" style="53" customWidth="1"/>
    <col min="9188" max="9189" width="6.7109375" style="53" customWidth="1"/>
    <col min="9190" max="9190" width="7.5703125" style="53" customWidth="1"/>
    <col min="9191" max="9191" width="6.42578125" style="53" customWidth="1"/>
    <col min="9192" max="9192" width="7" style="53" customWidth="1"/>
    <col min="9193" max="9193" width="7.28515625" style="53" customWidth="1"/>
    <col min="9194" max="9194" width="9.28515625" style="53"/>
    <col min="9195" max="9195" width="10.7109375" style="53" bestFit="1" customWidth="1"/>
    <col min="9196" max="9196" width="9.28515625" style="53"/>
    <col min="9197" max="9197" width="7.5703125" style="53" customWidth="1"/>
    <col min="9198" max="9200" width="9.28515625" style="53"/>
    <col min="9201" max="9201" width="13" style="53" customWidth="1"/>
    <col min="9202" max="9202" width="13.42578125" style="53" customWidth="1"/>
    <col min="9203" max="9206" width="9.28515625" style="53"/>
    <col min="9207" max="9207" width="10" style="53" customWidth="1"/>
    <col min="9208" max="9437" width="9.28515625" style="53"/>
    <col min="9438" max="9438" width="10.28515625" style="53" customWidth="1"/>
    <col min="9439" max="9439" width="12.7109375" style="53" customWidth="1"/>
    <col min="9440" max="9440" width="9" style="53" customWidth="1"/>
    <col min="9441" max="9441" width="10.28515625" style="53" customWidth="1"/>
    <col min="9442" max="9442" width="7" style="53" customWidth="1"/>
    <col min="9443" max="9443" width="4.5703125" style="53" customWidth="1"/>
    <col min="9444" max="9445" width="6.7109375" style="53" customWidth="1"/>
    <col min="9446" max="9446" width="7.5703125" style="53" customWidth="1"/>
    <col min="9447" max="9447" width="6.42578125" style="53" customWidth="1"/>
    <col min="9448" max="9448" width="7" style="53" customWidth="1"/>
    <col min="9449" max="9449" width="7.28515625" style="53" customWidth="1"/>
    <col min="9450" max="9450" width="9.28515625" style="53"/>
    <col min="9451" max="9451" width="10.7109375" style="53" bestFit="1" customWidth="1"/>
    <col min="9452" max="9452" width="9.28515625" style="53"/>
    <col min="9453" max="9453" width="7.5703125" style="53" customWidth="1"/>
    <col min="9454" max="9456" width="9.28515625" style="53"/>
    <col min="9457" max="9457" width="13" style="53" customWidth="1"/>
    <col min="9458" max="9458" width="13.42578125" style="53" customWidth="1"/>
    <col min="9459" max="9462" width="9.28515625" style="53"/>
    <col min="9463" max="9463" width="10" style="53" customWidth="1"/>
    <col min="9464" max="9693" width="9.28515625" style="53"/>
    <col min="9694" max="9694" width="10.28515625" style="53" customWidth="1"/>
    <col min="9695" max="9695" width="12.7109375" style="53" customWidth="1"/>
    <col min="9696" max="9696" width="9" style="53" customWidth="1"/>
    <col min="9697" max="9697" width="10.28515625" style="53" customWidth="1"/>
    <col min="9698" max="9698" width="7" style="53" customWidth="1"/>
    <col min="9699" max="9699" width="4.5703125" style="53" customWidth="1"/>
    <col min="9700" max="9701" width="6.7109375" style="53" customWidth="1"/>
    <col min="9702" max="9702" width="7.5703125" style="53" customWidth="1"/>
    <col min="9703" max="9703" width="6.42578125" style="53" customWidth="1"/>
    <col min="9704" max="9704" width="7" style="53" customWidth="1"/>
    <col min="9705" max="9705" width="7.28515625" style="53" customWidth="1"/>
    <col min="9706" max="9706" width="9.28515625" style="53"/>
    <col min="9707" max="9707" width="10.7109375" style="53" bestFit="1" customWidth="1"/>
    <col min="9708" max="9708" width="9.28515625" style="53"/>
    <col min="9709" max="9709" width="7.5703125" style="53" customWidth="1"/>
    <col min="9710" max="9712" width="9.28515625" style="53"/>
    <col min="9713" max="9713" width="13" style="53" customWidth="1"/>
    <col min="9714" max="9714" width="13.42578125" style="53" customWidth="1"/>
    <col min="9715" max="9718" width="9.28515625" style="53"/>
    <col min="9719" max="9719" width="10" style="53" customWidth="1"/>
    <col min="9720" max="9949" width="9.28515625" style="53"/>
    <col min="9950" max="9950" width="10.28515625" style="53" customWidth="1"/>
    <col min="9951" max="9951" width="12.7109375" style="53" customWidth="1"/>
    <col min="9952" max="9952" width="9" style="53" customWidth="1"/>
    <col min="9953" max="9953" width="10.28515625" style="53" customWidth="1"/>
    <col min="9954" max="9954" width="7" style="53" customWidth="1"/>
    <col min="9955" max="9955" width="4.5703125" style="53" customWidth="1"/>
    <col min="9956" max="9957" width="6.7109375" style="53" customWidth="1"/>
    <col min="9958" max="9958" width="7.5703125" style="53" customWidth="1"/>
    <col min="9959" max="9959" width="6.42578125" style="53" customWidth="1"/>
    <col min="9960" max="9960" width="7" style="53" customWidth="1"/>
    <col min="9961" max="9961" width="7.28515625" style="53" customWidth="1"/>
    <col min="9962" max="9962" width="9.28515625" style="53"/>
    <col min="9963" max="9963" width="10.7109375" style="53" bestFit="1" customWidth="1"/>
    <col min="9964" max="9964" width="9.28515625" style="53"/>
    <col min="9965" max="9965" width="7.5703125" style="53" customWidth="1"/>
    <col min="9966" max="9968" width="9.28515625" style="53"/>
    <col min="9969" max="9969" width="13" style="53" customWidth="1"/>
    <col min="9970" max="9970" width="13.42578125" style="53" customWidth="1"/>
    <col min="9971" max="9974" width="9.28515625" style="53"/>
    <col min="9975" max="9975" width="10" style="53" customWidth="1"/>
    <col min="9976" max="10205" width="9.28515625" style="53"/>
    <col min="10206" max="10206" width="10.28515625" style="53" customWidth="1"/>
    <col min="10207" max="10207" width="12.7109375" style="53" customWidth="1"/>
    <col min="10208" max="10208" width="9" style="53" customWidth="1"/>
    <col min="10209" max="10209" width="10.28515625" style="53" customWidth="1"/>
    <col min="10210" max="10210" width="7" style="53" customWidth="1"/>
    <col min="10211" max="10211" width="4.5703125" style="53" customWidth="1"/>
    <col min="10212" max="10213" width="6.7109375" style="53" customWidth="1"/>
    <col min="10214" max="10214" width="7.5703125" style="53" customWidth="1"/>
    <col min="10215" max="10215" width="6.42578125" style="53" customWidth="1"/>
    <col min="10216" max="10216" width="7" style="53" customWidth="1"/>
    <col min="10217" max="10217" width="7.28515625" style="53" customWidth="1"/>
    <col min="10218" max="10218" width="9.28515625" style="53"/>
    <col min="10219" max="10219" width="10.7109375" style="53" bestFit="1" customWidth="1"/>
    <col min="10220" max="10220" width="9.28515625" style="53"/>
    <col min="10221" max="10221" width="7.5703125" style="53" customWidth="1"/>
    <col min="10222" max="10224" width="9.28515625" style="53"/>
    <col min="10225" max="10225" width="13" style="53" customWidth="1"/>
    <col min="10226" max="10226" width="13.42578125" style="53" customWidth="1"/>
    <col min="10227" max="10230" width="9.28515625" style="53"/>
    <col min="10231" max="10231" width="10" style="53" customWidth="1"/>
    <col min="10232" max="10461" width="9.28515625" style="53"/>
    <col min="10462" max="10462" width="10.28515625" style="53" customWidth="1"/>
    <col min="10463" max="10463" width="12.7109375" style="53" customWidth="1"/>
    <col min="10464" max="10464" width="9" style="53" customWidth="1"/>
    <col min="10465" max="10465" width="10.28515625" style="53" customWidth="1"/>
    <col min="10466" max="10466" width="7" style="53" customWidth="1"/>
    <col min="10467" max="10467" width="4.5703125" style="53" customWidth="1"/>
    <col min="10468" max="10469" width="6.7109375" style="53" customWidth="1"/>
    <col min="10470" max="10470" width="7.5703125" style="53" customWidth="1"/>
    <col min="10471" max="10471" width="6.42578125" style="53" customWidth="1"/>
    <col min="10472" max="10472" width="7" style="53" customWidth="1"/>
    <col min="10473" max="10473" width="7.28515625" style="53" customWidth="1"/>
    <col min="10474" max="10474" width="9.28515625" style="53"/>
    <col min="10475" max="10475" width="10.7109375" style="53" bestFit="1" customWidth="1"/>
    <col min="10476" max="10476" width="9.28515625" style="53"/>
    <col min="10477" max="10477" width="7.5703125" style="53" customWidth="1"/>
    <col min="10478" max="10480" width="9.28515625" style="53"/>
    <col min="10481" max="10481" width="13" style="53" customWidth="1"/>
    <col min="10482" max="10482" width="13.42578125" style="53" customWidth="1"/>
    <col min="10483" max="10486" width="9.28515625" style="53"/>
    <col min="10487" max="10487" width="10" style="53" customWidth="1"/>
    <col min="10488" max="10717" width="9.28515625" style="53"/>
    <col min="10718" max="10718" width="10.28515625" style="53" customWidth="1"/>
    <col min="10719" max="10719" width="12.7109375" style="53" customWidth="1"/>
    <col min="10720" max="10720" width="9" style="53" customWidth="1"/>
    <col min="10721" max="10721" width="10.28515625" style="53" customWidth="1"/>
    <col min="10722" max="10722" width="7" style="53" customWidth="1"/>
    <col min="10723" max="10723" width="4.5703125" style="53" customWidth="1"/>
    <col min="10724" max="10725" width="6.7109375" style="53" customWidth="1"/>
    <col min="10726" max="10726" width="7.5703125" style="53" customWidth="1"/>
    <col min="10727" max="10727" width="6.42578125" style="53" customWidth="1"/>
    <col min="10728" max="10728" width="7" style="53" customWidth="1"/>
    <col min="10729" max="10729" width="7.28515625" style="53" customWidth="1"/>
    <col min="10730" max="10730" width="9.28515625" style="53"/>
    <col min="10731" max="10731" width="10.7109375" style="53" bestFit="1" customWidth="1"/>
    <col min="10732" max="10732" width="9.28515625" style="53"/>
    <col min="10733" max="10733" width="7.5703125" style="53" customWidth="1"/>
    <col min="10734" max="10736" width="9.28515625" style="53"/>
    <col min="10737" max="10737" width="13" style="53" customWidth="1"/>
    <col min="10738" max="10738" width="13.42578125" style="53" customWidth="1"/>
    <col min="10739" max="10742" width="9.28515625" style="53"/>
    <col min="10743" max="10743" width="10" style="53" customWidth="1"/>
    <col min="10744" max="10973" width="9.28515625" style="53"/>
    <col min="10974" max="10974" width="10.28515625" style="53" customWidth="1"/>
    <col min="10975" max="10975" width="12.7109375" style="53" customWidth="1"/>
    <col min="10976" max="10976" width="9" style="53" customWidth="1"/>
    <col min="10977" max="10977" width="10.28515625" style="53" customWidth="1"/>
    <col min="10978" max="10978" width="7" style="53" customWidth="1"/>
    <col min="10979" max="10979" width="4.5703125" style="53" customWidth="1"/>
    <col min="10980" max="10981" width="6.7109375" style="53" customWidth="1"/>
    <col min="10982" max="10982" width="7.5703125" style="53" customWidth="1"/>
    <col min="10983" max="10983" width="6.42578125" style="53" customWidth="1"/>
    <col min="10984" max="10984" width="7" style="53" customWidth="1"/>
    <col min="10985" max="10985" width="7.28515625" style="53" customWidth="1"/>
    <col min="10986" max="10986" width="9.28515625" style="53"/>
    <col min="10987" max="10987" width="10.7109375" style="53" bestFit="1" customWidth="1"/>
    <col min="10988" max="10988" width="9.28515625" style="53"/>
    <col min="10989" max="10989" width="7.5703125" style="53" customWidth="1"/>
    <col min="10990" max="10992" width="9.28515625" style="53"/>
    <col min="10993" max="10993" width="13" style="53" customWidth="1"/>
    <col min="10994" max="10994" width="13.42578125" style="53" customWidth="1"/>
    <col min="10995" max="10998" width="9.28515625" style="53"/>
    <col min="10999" max="10999" width="10" style="53" customWidth="1"/>
    <col min="11000" max="11229" width="9.28515625" style="53"/>
    <col min="11230" max="11230" width="10.28515625" style="53" customWidth="1"/>
    <col min="11231" max="11231" width="12.7109375" style="53" customWidth="1"/>
    <col min="11232" max="11232" width="9" style="53" customWidth="1"/>
    <col min="11233" max="11233" width="10.28515625" style="53" customWidth="1"/>
    <col min="11234" max="11234" width="7" style="53" customWidth="1"/>
    <col min="11235" max="11235" width="4.5703125" style="53" customWidth="1"/>
    <col min="11236" max="11237" width="6.7109375" style="53" customWidth="1"/>
    <col min="11238" max="11238" width="7.5703125" style="53" customWidth="1"/>
    <col min="11239" max="11239" width="6.42578125" style="53" customWidth="1"/>
    <col min="11240" max="11240" width="7" style="53" customWidth="1"/>
    <col min="11241" max="11241" width="7.28515625" style="53" customWidth="1"/>
    <col min="11242" max="11242" width="9.28515625" style="53"/>
    <col min="11243" max="11243" width="10.7109375" style="53" bestFit="1" customWidth="1"/>
    <col min="11244" max="11244" width="9.28515625" style="53"/>
    <col min="11245" max="11245" width="7.5703125" style="53" customWidth="1"/>
    <col min="11246" max="11248" width="9.28515625" style="53"/>
    <col min="11249" max="11249" width="13" style="53" customWidth="1"/>
    <col min="11250" max="11250" width="13.42578125" style="53" customWidth="1"/>
    <col min="11251" max="11254" width="9.28515625" style="53"/>
    <col min="11255" max="11255" width="10" style="53" customWidth="1"/>
    <col min="11256" max="11485" width="9.28515625" style="53"/>
    <col min="11486" max="11486" width="10.28515625" style="53" customWidth="1"/>
    <col min="11487" max="11487" width="12.7109375" style="53" customWidth="1"/>
    <col min="11488" max="11488" width="9" style="53" customWidth="1"/>
    <col min="11489" max="11489" width="10.28515625" style="53" customWidth="1"/>
    <col min="11490" max="11490" width="7" style="53" customWidth="1"/>
    <col min="11491" max="11491" width="4.5703125" style="53" customWidth="1"/>
    <col min="11492" max="11493" width="6.7109375" style="53" customWidth="1"/>
    <col min="11494" max="11494" width="7.5703125" style="53" customWidth="1"/>
    <col min="11495" max="11495" width="6.42578125" style="53" customWidth="1"/>
    <col min="11496" max="11496" width="7" style="53" customWidth="1"/>
    <col min="11497" max="11497" width="7.28515625" style="53" customWidth="1"/>
    <col min="11498" max="11498" width="9.28515625" style="53"/>
    <col min="11499" max="11499" width="10.7109375" style="53" bestFit="1" customWidth="1"/>
    <col min="11500" max="11500" width="9.28515625" style="53"/>
    <col min="11501" max="11501" width="7.5703125" style="53" customWidth="1"/>
    <col min="11502" max="11504" width="9.28515625" style="53"/>
    <col min="11505" max="11505" width="13" style="53" customWidth="1"/>
    <col min="11506" max="11506" width="13.42578125" style="53" customWidth="1"/>
    <col min="11507" max="11510" width="9.28515625" style="53"/>
    <col min="11511" max="11511" width="10" style="53" customWidth="1"/>
    <col min="11512" max="11741" width="9.28515625" style="53"/>
    <col min="11742" max="11742" width="10.28515625" style="53" customWidth="1"/>
    <col min="11743" max="11743" width="12.7109375" style="53" customWidth="1"/>
    <col min="11744" max="11744" width="9" style="53" customWidth="1"/>
    <col min="11745" max="11745" width="10.28515625" style="53" customWidth="1"/>
    <col min="11746" max="11746" width="7" style="53" customWidth="1"/>
    <col min="11747" max="11747" width="4.5703125" style="53" customWidth="1"/>
    <col min="11748" max="11749" width="6.7109375" style="53" customWidth="1"/>
    <col min="11750" max="11750" width="7.5703125" style="53" customWidth="1"/>
    <col min="11751" max="11751" width="6.42578125" style="53" customWidth="1"/>
    <col min="11752" max="11752" width="7" style="53" customWidth="1"/>
    <col min="11753" max="11753" width="7.28515625" style="53" customWidth="1"/>
    <col min="11754" max="11754" width="9.28515625" style="53"/>
    <col min="11755" max="11755" width="10.7109375" style="53" bestFit="1" customWidth="1"/>
    <col min="11756" max="11756" width="9.28515625" style="53"/>
    <col min="11757" max="11757" width="7.5703125" style="53" customWidth="1"/>
    <col min="11758" max="11760" width="9.28515625" style="53"/>
    <col min="11761" max="11761" width="13" style="53" customWidth="1"/>
    <col min="11762" max="11762" width="13.42578125" style="53" customWidth="1"/>
    <col min="11763" max="11766" width="9.28515625" style="53"/>
    <col min="11767" max="11767" width="10" style="53" customWidth="1"/>
    <col min="11768" max="11997" width="9.28515625" style="53"/>
    <col min="11998" max="11998" width="10.28515625" style="53" customWidth="1"/>
    <col min="11999" max="11999" width="12.7109375" style="53" customWidth="1"/>
    <col min="12000" max="12000" width="9" style="53" customWidth="1"/>
    <col min="12001" max="12001" width="10.28515625" style="53" customWidth="1"/>
    <col min="12002" max="12002" width="7" style="53" customWidth="1"/>
    <col min="12003" max="12003" width="4.5703125" style="53" customWidth="1"/>
    <col min="12004" max="12005" width="6.7109375" style="53" customWidth="1"/>
    <col min="12006" max="12006" width="7.5703125" style="53" customWidth="1"/>
    <col min="12007" max="12007" width="6.42578125" style="53" customWidth="1"/>
    <col min="12008" max="12008" width="7" style="53" customWidth="1"/>
    <col min="12009" max="12009" width="7.28515625" style="53" customWidth="1"/>
    <col min="12010" max="12010" width="9.28515625" style="53"/>
    <col min="12011" max="12011" width="10.7109375" style="53" bestFit="1" customWidth="1"/>
    <col min="12012" max="12012" width="9.28515625" style="53"/>
    <col min="12013" max="12013" width="7.5703125" style="53" customWidth="1"/>
    <col min="12014" max="12016" width="9.28515625" style="53"/>
    <col min="12017" max="12017" width="13" style="53" customWidth="1"/>
    <col min="12018" max="12018" width="13.42578125" style="53" customWidth="1"/>
    <col min="12019" max="12022" width="9.28515625" style="53"/>
    <col min="12023" max="12023" width="10" style="53" customWidth="1"/>
    <col min="12024" max="12253" width="9.28515625" style="53"/>
    <col min="12254" max="12254" width="10.28515625" style="53" customWidth="1"/>
    <col min="12255" max="12255" width="12.7109375" style="53" customWidth="1"/>
    <col min="12256" max="12256" width="9" style="53" customWidth="1"/>
    <col min="12257" max="12257" width="10.28515625" style="53" customWidth="1"/>
    <col min="12258" max="12258" width="7" style="53" customWidth="1"/>
    <col min="12259" max="12259" width="4.5703125" style="53" customWidth="1"/>
    <col min="12260" max="12261" width="6.7109375" style="53" customWidth="1"/>
    <col min="12262" max="12262" width="7.5703125" style="53" customWidth="1"/>
    <col min="12263" max="12263" width="6.42578125" style="53" customWidth="1"/>
    <col min="12264" max="12264" width="7" style="53" customWidth="1"/>
    <col min="12265" max="12265" width="7.28515625" style="53" customWidth="1"/>
    <col min="12266" max="12266" width="9.28515625" style="53"/>
    <col min="12267" max="12267" width="10.7109375" style="53" bestFit="1" customWidth="1"/>
    <col min="12268" max="12268" width="9.28515625" style="53"/>
    <col min="12269" max="12269" width="7.5703125" style="53" customWidth="1"/>
    <col min="12270" max="12272" width="9.28515625" style="53"/>
    <col min="12273" max="12273" width="13" style="53" customWidth="1"/>
    <col min="12274" max="12274" width="13.42578125" style="53" customWidth="1"/>
    <col min="12275" max="12278" width="9.28515625" style="53"/>
    <col min="12279" max="12279" width="10" style="53" customWidth="1"/>
    <col min="12280" max="12509" width="9.28515625" style="53"/>
    <col min="12510" max="12510" width="10.28515625" style="53" customWidth="1"/>
    <col min="12511" max="12511" width="12.7109375" style="53" customWidth="1"/>
    <col min="12512" max="12512" width="9" style="53" customWidth="1"/>
    <col min="12513" max="12513" width="10.28515625" style="53" customWidth="1"/>
    <col min="12514" max="12514" width="7" style="53" customWidth="1"/>
    <col min="12515" max="12515" width="4.5703125" style="53" customWidth="1"/>
    <col min="12516" max="12517" width="6.7109375" style="53" customWidth="1"/>
    <col min="12518" max="12518" width="7.5703125" style="53" customWidth="1"/>
    <col min="12519" max="12519" width="6.42578125" style="53" customWidth="1"/>
    <col min="12520" max="12520" width="7" style="53" customWidth="1"/>
    <col min="12521" max="12521" width="7.28515625" style="53" customWidth="1"/>
    <col min="12522" max="12522" width="9.28515625" style="53"/>
    <col min="12523" max="12523" width="10.7109375" style="53" bestFit="1" customWidth="1"/>
    <col min="12524" max="12524" width="9.28515625" style="53"/>
    <col min="12525" max="12525" width="7.5703125" style="53" customWidth="1"/>
    <col min="12526" max="12528" width="9.28515625" style="53"/>
    <col min="12529" max="12529" width="13" style="53" customWidth="1"/>
    <col min="12530" max="12530" width="13.42578125" style="53" customWidth="1"/>
    <col min="12531" max="12534" width="9.28515625" style="53"/>
    <col min="12535" max="12535" width="10" style="53" customWidth="1"/>
    <col min="12536" max="12765" width="9.28515625" style="53"/>
    <col min="12766" max="12766" width="10.28515625" style="53" customWidth="1"/>
    <col min="12767" max="12767" width="12.7109375" style="53" customWidth="1"/>
    <col min="12768" max="12768" width="9" style="53" customWidth="1"/>
    <col min="12769" max="12769" width="10.28515625" style="53" customWidth="1"/>
    <col min="12770" max="12770" width="7" style="53" customWidth="1"/>
    <col min="12771" max="12771" width="4.5703125" style="53" customWidth="1"/>
    <col min="12772" max="12773" width="6.7109375" style="53" customWidth="1"/>
    <col min="12774" max="12774" width="7.5703125" style="53" customWidth="1"/>
    <col min="12775" max="12775" width="6.42578125" style="53" customWidth="1"/>
    <col min="12776" max="12776" width="7" style="53" customWidth="1"/>
    <col min="12777" max="12777" width="7.28515625" style="53" customWidth="1"/>
    <col min="12778" max="12778" width="9.28515625" style="53"/>
    <col min="12779" max="12779" width="10.7109375" style="53" bestFit="1" customWidth="1"/>
    <col min="12780" max="12780" width="9.28515625" style="53"/>
    <col min="12781" max="12781" width="7.5703125" style="53" customWidth="1"/>
    <col min="12782" max="12784" width="9.28515625" style="53"/>
    <col min="12785" max="12785" width="13" style="53" customWidth="1"/>
    <col min="12786" max="12786" width="13.42578125" style="53" customWidth="1"/>
    <col min="12787" max="12790" width="9.28515625" style="53"/>
    <col min="12791" max="12791" width="10" style="53" customWidth="1"/>
    <col min="12792" max="13021" width="9.28515625" style="53"/>
    <col min="13022" max="13022" width="10.28515625" style="53" customWidth="1"/>
    <col min="13023" max="13023" width="12.7109375" style="53" customWidth="1"/>
    <col min="13024" max="13024" width="9" style="53" customWidth="1"/>
    <col min="13025" max="13025" width="10.28515625" style="53" customWidth="1"/>
    <col min="13026" max="13026" width="7" style="53" customWidth="1"/>
    <col min="13027" max="13027" width="4.5703125" style="53" customWidth="1"/>
    <col min="13028" max="13029" width="6.7109375" style="53" customWidth="1"/>
    <col min="13030" max="13030" width="7.5703125" style="53" customWidth="1"/>
    <col min="13031" max="13031" width="6.42578125" style="53" customWidth="1"/>
    <col min="13032" max="13032" width="7" style="53" customWidth="1"/>
    <col min="13033" max="13033" width="7.28515625" style="53" customWidth="1"/>
    <col min="13034" max="13034" width="9.28515625" style="53"/>
    <col min="13035" max="13035" width="10.7109375" style="53" bestFit="1" customWidth="1"/>
    <col min="13036" max="13036" width="9.28515625" style="53"/>
    <col min="13037" max="13037" width="7.5703125" style="53" customWidth="1"/>
    <col min="13038" max="13040" width="9.28515625" style="53"/>
    <col min="13041" max="13041" width="13" style="53" customWidth="1"/>
    <col min="13042" max="13042" width="13.42578125" style="53" customWidth="1"/>
    <col min="13043" max="13046" width="9.28515625" style="53"/>
    <col min="13047" max="13047" width="10" style="53" customWidth="1"/>
    <col min="13048" max="13277" width="9.28515625" style="53"/>
    <col min="13278" max="13278" width="10.28515625" style="53" customWidth="1"/>
    <col min="13279" max="13279" width="12.7109375" style="53" customWidth="1"/>
    <col min="13280" max="13280" width="9" style="53" customWidth="1"/>
    <col min="13281" max="13281" width="10.28515625" style="53" customWidth="1"/>
    <col min="13282" max="13282" width="7" style="53" customWidth="1"/>
    <col min="13283" max="13283" width="4.5703125" style="53" customWidth="1"/>
    <col min="13284" max="13285" width="6.7109375" style="53" customWidth="1"/>
    <col min="13286" max="13286" width="7.5703125" style="53" customWidth="1"/>
    <col min="13287" max="13287" width="6.42578125" style="53" customWidth="1"/>
    <col min="13288" max="13288" width="7" style="53" customWidth="1"/>
    <col min="13289" max="13289" width="7.28515625" style="53" customWidth="1"/>
    <col min="13290" max="13290" width="9.28515625" style="53"/>
    <col min="13291" max="13291" width="10.7109375" style="53" bestFit="1" customWidth="1"/>
    <col min="13292" max="13292" width="9.28515625" style="53"/>
    <col min="13293" max="13293" width="7.5703125" style="53" customWidth="1"/>
    <col min="13294" max="13296" width="9.28515625" style="53"/>
    <col min="13297" max="13297" width="13" style="53" customWidth="1"/>
    <col min="13298" max="13298" width="13.42578125" style="53" customWidth="1"/>
    <col min="13299" max="13302" width="9.28515625" style="53"/>
    <col min="13303" max="13303" width="10" style="53" customWidth="1"/>
    <col min="13304" max="13533" width="9.28515625" style="53"/>
    <col min="13534" max="13534" width="10.28515625" style="53" customWidth="1"/>
    <col min="13535" max="13535" width="12.7109375" style="53" customWidth="1"/>
    <col min="13536" max="13536" width="9" style="53" customWidth="1"/>
    <col min="13537" max="13537" width="10.28515625" style="53" customWidth="1"/>
    <col min="13538" max="13538" width="7" style="53" customWidth="1"/>
    <col min="13539" max="13539" width="4.5703125" style="53" customWidth="1"/>
    <col min="13540" max="13541" width="6.7109375" style="53" customWidth="1"/>
    <col min="13542" max="13542" width="7.5703125" style="53" customWidth="1"/>
    <col min="13543" max="13543" width="6.42578125" style="53" customWidth="1"/>
    <col min="13544" max="13544" width="7" style="53" customWidth="1"/>
    <col min="13545" max="13545" width="7.28515625" style="53" customWidth="1"/>
    <col min="13546" max="13546" width="9.28515625" style="53"/>
    <col min="13547" max="13547" width="10.7109375" style="53" bestFit="1" customWidth="1"/>
    <col min="13548" max="13548" width="9.28515625" style="53"/>
    <col min="13549" max="13549" width="7.5703125" style="53" customWidth="1"/>
    <col min="13550" max="13552" width="9.28515625" style="53"/>
    <col min="13553" max="13553" width="13" style="53" customWidth="1"/>
    <col min="13554" max="13554" width="13.42578125" style="53" customWidth="1"/>
    <col min="13555" max="13558" width="9.28515625" style="53"/>
    <col min="13559" max="13559" width="10" style="53" customWidth="1"/>
    <col min="13560" max="13789" width="9.28515625" style="53"/>
    <col min="13790" max="13790" width="10.28515625" style="53" customWidth="1"/>
    <col min="13791" max="13791" width="12.7109375" style="53" customWidth="1"/>
    <col min="13792" max="13792" width="9" style="53" customWidth="1"/>
    <col min="13793" max="13793" width="10.28515625" style="53" customWidth="1"/>
    <col min="13794" max="13794" width="7" style="53" customWidth="1"/>
    <col min="13795" max="13795" width="4.5703125" style="53" customWidth="1"/>
    <col min="13796" max="13797" width="6.7109375" style="53" customWidth="1"/>
    <col min="13798" max="13798" width="7.5703125" style="53" customWidth="1"/>
    <col min="13799" max="13799" width="6.42578125" style="53" customWidth="1"/>
    <col min="13800" max="13800" width="7" style="53" customWidth="1"/>
    <col min="13801" max="13801" width="7.28515625" style="53" customWidth="1"/>
    <col min="13802" max="13802" width="9.28515625" style="53"/>
    <col min="13803" max="13803" width="10.7109375" style="53" bestFit="1" customWidth="1"/>
    <col min="13804" max="13804" width="9.28515625" style="53"/>
    <col min="13805" max="13805" width="7.5703125" style="53" customWidth="1"/>
    <col min="13806" max="13808" width="9.28515625" style="53"/>
    <col min="13809" max="13809" width="13" style="53" customWidth="1"/>
    <col min="13810" max="13810" width="13.42578125" style="53" customWidth="1"/>
    <col min="13811" max="13814" width="9.28515625" style="53"/>
    <col min="13815" max="13815" width="10" style="53" customWidth="1"/>
    <col min="13816" max="14045" width="9.28515625" style="53"/>
    <col min="14046" max="14046" width="10.28515625" style="53" customWidth="1"/>
    <col min="14047" max="14047" width="12.7109375" style="53" customWidth="1"/>
    <col min="14048" max="14048" width="9" style="53" customWidth="1"/>
    <col min="14049" max="14049" width="10.28515625" style="53" customWidth="1"/>
    <col min="14050" max="14050" width="7" style="53" customWidth="1"/>
    <col min="14051" max="14051" width="4.5703125" style="53" customWidth="1"/>
    <col min="14052" max="14053" width="6.7109375" style="53" customWidth="1"/>
    <col min="14054" max="14054" width="7.5703125" style="53" customWidth="1"/>
    <col min="14055" max="14055" width="6.42578125" style="53" customWidth="1"/>
    <col min="14056" max="14056" width="7" style="53" customWidth="1"/>
    <col min="14057" max="14057" width="7.28515625" style="53" customWidth="1"/>
    <col min="14058" max="14058" width="9.28515625" style="53"/>
    <col min="14059" max="14059" width="10.7109375" style="53" bestFit="1" customWidth="1"/>
    <col min="14060" max="14060" width="9.28515625" style="53"/>
    <col min="14061" max="14061" width="7.5703125" style="53" customWidth="1"/>
    <col min="14062" max="14064" width="9.28515625" style="53"/>
    <col min="14065" max="14065" width="13" style="53" customWidth="1"/>
    <col min="14066" max="14066" width="13.42578125" style="53" customWidth="1"/>
    <col min="14067" max="14070" width="9.28515625" style="53"/>
    <col min="14071" max="14071" width="10" style="53" customWidth="1"/>
    <col min="14072" max="14301" width="9.28515625" style="53"/>
    <col min="14302" max="14302" width="10.28515625" style="53" customWidth="1"/>
    <col min="14303" max="14303" width="12.7109375" style="53" customWidth="1"/>
    <col min="14304" max="14304" width="9" style="53" customWidth="1"/>
    <col min="14305" max="14305" width="10.28515625" style="53" customWidth="1"/>
    <col min="14306" max="14306" width="7" style="53" customWidth="1"/>
    <col min="14307" max="14307" width="4.5703125" style="53" customWidth="1"/>
    <col min="14308" max="14309" width="6.7109375" style="53" customWidth="1"/>
    <col min="14310" max="14310" width="7.5703125" style="53" customWidth="1"/>
    <col min="14311" max="14311" width="6.42578125" style="53" customWidth="1"/>
    <col min="14312" max="14312" width="7" style="53" customWidth="1"/>
    <col min="14313" max="14313" width="7.28515625" style="53" customWidth="1"/>
    <col min="14314" max="14314" width="9.28515625" style="53"/>
    <col min="14315" max="14315" width="10.7109375" style="53" bestFit="1" customWidth="1"/>
    <col min="14316" max="14316" width="9.28515625" style="53"/>
    <col min="14317" max="14317" width="7.5703125" style="53" customWidth="1"/>
    <col min="14318" max="14320" width="9.28515625" style="53"/>
    <col min="14321" max="14321" width="13" style="53" customWidth="1"/>
    <col min="14322" max="14322" width="13.42578125" style="53" customWidth="1"/>
    <col min="14323" max="14326" width="9.28515625" style="53"/>
    <col min="14327" max="14327" width="10" style="53" customWidth="1"/>
    <col min="14328" max="14557" width="9.28515625" style="53"/>
    <col min="14558" max="14558" width="10.28515625" style="53" customWidth="1"/>
    <col min="14559" max="14559" width="12.7109375" style="53" customWidth="1"/>
    <col min="14560" max="14560" width="9" style="53" customWidth="1"/>
    <col min="14561" max="14561" width="10.28515625" style="53" customWidth="1"/>
    <col min="14562" max="14562" width="7" style="53" customWidth="1"/>
    <col min="14563" max="14563" width="4.5703125" style="53" customWidth="1"/>
    <col min="14564" max="14565" width="6.7109375" style="53" customWidth="1"/>
    <col min="14566" max="14566" width="7.5703125" style="53" customWidth="1"/>
    <col min="14567" max="14567" width="6.42578125" style="53" customWidth="1"/>
    <col min="14568" max="14568" width="7" style="53" customWidth="1"/>
    <col min="14569" max="14569" width="7.28515625" style="53" customWidth="1"/>
    <col min="14570" max="14570" width="9.28515625" style="53"/>
    <col min="14571" max="14571" width="10.7109375" style="53" bestFit="1" customWidth="1"/>
    <col min="14572" max="14572" width="9.28515625" style="53"/>
    <col min="14573" max="14573" width="7.5703125" style="53" customWidth="1"/>
    <col min="14574" max="14576" width="9.28515625" style="53"/>
    <col min="14577" max="14577" width="13" style="53" customWidth="1"/>
    <col min="14578" max="14578" width="13.42578125" style="53" customWidth="1"/>
    <col min="14579" max="14582" width="9.28515625" style="53"/>
    <col min="14583" max="14583" width="10" style="53" customWidth="1"/>
    <col min="14584" max="14813" width="9.28515625" style="53"/>
    <col min="14814" max="14814" width="10.28515625" style="53" customWidth="1"/>
    <col min="14815" max="14815" width="12.7109375" style="53" customWidth="1"/>
    <col min="14816" max="14816" width="9" style="53" customWidth="1"/>
    <col min="14817" max="14817" width="10.28515625" style="53" customWidth="1"/>
    <col min="14818" max="14818" width="7" style="53" customWidth="1"/>
    <col min="14819" max="14819" width="4.5703125" style="53" customWidth="1"/>
    <col min="14820" max="14821" width="6.7109375" style="53" customWidth="1"/>
    <col min="14822" max="14822" width="7.5703125" style="53" customWidth="1"/>
    <col min="14823" max="14823" width="6.42578125" style="53" customWidth="1"/>
    <col min="14824" max="14824" width="7" style="53" customWidth="1"/>
    <col min="14825" max="14825" width="7.28515625" style="53" customWidth="1"/>
    <col min="14826" max="14826" width="9.28515625" style="53"/>
    <col min="14827" max="14827" width="10.7109375" style="53" bestFit="1" customWidth="1"/>
    <col min="14828" max="14828" width="9.28515625" style="53"/>
    <col min="14829" max="14829" width="7.5703125" style="53" customWidth="1"/>
    <col min="14830" max="14832" width="9.28515625" style="53"/>
    <col min="14833" max="14833" width="13" style="53" customWidth="1"/>
    <col min="14834" max="14834" width="13.42578125" style="53" customWidth="1"/>
    <col min="14835" max="14838" width="9.28515625" style="53"/>
    <col min="14839" max="14839" width="10" style="53" customWidth="1"/>
    <col min="14840" max="15069" width="9.28515625" style="53"/>
    <col min="15070" max="15070" width="10.28515625" style="53" customWidth="1"/>
    <col min="15071" max="15071" width="12.7109375" style="53" customWidth="1"/>
    <col min="15072" max="15072" width="9" style="53" customWidth="1"/>
    <col min="15073" max="15073" width="10.28515625" style="53" customWidth="1"/>
    <col min="15074" max="15074" width="7" style="53" customWidth="1"/>
    <col min="15075" max="15075" width="4.5703125" style="53" customWidth="1"/>
    <col min="15076" max="15077" width="6.7109375" style="53" customWidth="1"/>
    <col min="15078" max="15078" width="7.5703125" style="53" customWidth="1"/>
    <col min="15079" max="15079" width="6.42578125" style="53" customWidth="1"/>
    <col min="15080" max="15080" width="7" style="53" customWidth="1"/>
    <col min="15081" max="15081" width="7.28515625" style="53" customWidth="1"/>
    <col min="15082" max="15082" width="9.28515625" style="53"/>
    <col min="15083" max="15083" width="10.7109375" style="53" bestFit="1" customWidth="1"/>
    <col min="15084" max="15084" width="9.28515625" style="53"/>
    <col min="15085" max="15085" width="7.5703125" style="53" customWidth="1"/>
    <col min="15086" max="15088" width="9.28515625" style="53"/>
    <col min="15089" max="15089" width="13" style="53" customWidth="1"/>
    <col min="15090" max="15090" width="13.42578125" style="53" customWidth="1"/>
    <col min="15091" max="15094" width="9.28515625" style="53"/>
    <col min="15095" max="15095" width="10" style="53" customWidth="1"/>
    <col min="15096" max="15325" width="9.28515625" style="53"/>
    <col min="15326" max="15326" width="10.28515625" style="53" customWidth="1"/>
    <col min="15327" max="15327" width="12.7109375" style="53" customWidth="1"/>
    <col min="15328" max="15328" width="9" style="53" customWidth="1"/>
    <col min="15329" max="15329" width="10.28515625" style="53" customWidth="1"/>
    <col min="15330" max="15330" width="7" style="53" customWidth="1"/>
    <col min="15331" max="15331" width="4.5703125" style="53" customWidth="1"/>
    <col min="15332" max="15333" width="6.7109375" style="53" customWidth="1"/>
    <col min="15334" max="15334" width="7.5703125" style="53" customWidth="1"/>
    <col min="15335" max="15335" width="6.42578125" style="53" customWidth="1"/>
    <col min="15336" max="15336" width="7" style="53" customWidth="1"/>
    <col min="15337" max="15337" width="7.28515625" style="53" customWidth="1"/>
    <col min="15338" max="15338" width="9.28515625" style="53"/>
    <col min="15339" max="15339" width="10.7109375" style="53" bestFit="1" customWidth="1"/>
    <col min="15340" max="15340" width="9.28515625" style="53"/>
    <col min="15341" max="15341" width="7.5703125" style="53" customWidth="1"/>
    <col min="15342" max="15344" width="9.28515625" style="53"/>
    <col min="15345" max="15345" width="13" style="53" customWidth="1"/>
    <col min="15346" max="15346" width="13.42578125" style="53" customWidth="1"/>
    <col min="15347" max="15350" width="9.28515625" style="53"/>
    <col min="15351" max="15351" width="10" style="53" customWidth="1"/>
    <col min="15352" max="15581" width="9.28515625" style="53"/>
    <col min="15582" max="15582" width="10.28515625" style="53" customWidth="1"/>
    <col min="15583" max="15583" width="12.7109375" style="53" customWidth="1"/>
    <col min="15584" max="15584" width="9" style="53" customWidth="1"/>
    <col min="15585" max="15585" width="10.28515625" style="53" customWidth="1"/>
    <col min="15586" max="15586" width="7" style="53" customWidth="1"/>
    <col min="15587" max="15587" width="4.5703125" style="53" customWidth="1"/>
    <col min="15588" max="15589" width="6.7109375" style="53" customWidth="1"/>
    <col min="15590" max="15590" width="7.5703125" style="53" customWidth="1"/>
    <col min="15591" max="15591" width="6.42578125" style="53" customWidth="1"/>
    <col min="15592" max="15592" width="7" style="53" customWidth="1"/>
    <col min="15593" max="15593" width="7.28515625" style="53" customWidth="1"/>
    <col min="15594" max="15594" width="9.28515625" style="53"/>
    <col min="15595" max="15595" width="10.7109375" style="53" bestFit="1" customWidth="1"/>
    <col min="15596" max="15596" width="9.28515625" style="53"/>
    <col min="15597" max="15597" width="7.5703125" style="53" customWidth="1"/>
    <col min="15598" max="15600" width="9.28515625" style="53"/>
    <col min="15601" max="15601" width="13" style="53" customWidth="1"/>
    <col min="15602" max="15602" width="13.42578125" style="53" customWidth="1"/>
    <col min="15603" max="15606" width="9.28515625" style="53"/>
    <col min="15607" max="15607" width="10" style="53" customWidth="1"/>
    <col min="15608" max="15837" width="9.28515625" style="53"/>
    <col min="15838" max="15838" width="10.28515625" style="53" customWidth="1"/>
    <col min="15839" max="15839" width="12.7109375" style="53" customWidth="1"/>
    <col min="15840" max="15840" width="9" style="53" customWidth="1"/>
    <col min="15841" max="15841" width="10.28515625" style="53" customWidth="1"/>
    <col min="15842" max="15842" width="7" style="53" customWidth="1"/>
    <col min="15843" max="15843" width="4.5703125" style="53" customWidth="1"/>
    <col min="15844" max="15845" width="6.7109375" style="53" customWidth="1"/>
    <col min="15846" max="15846" width="7.5703125" style="53" customWidth="1"/>
    <col min="15847" max="15847" width="6.42578125" style="53" customWidth="1"/>
    <col min="15848" max="15848" width="7" style="53" customWidth="1"/>
    <col min="15849" max="15849" width="7.28515625" style="53" customWidth="1"/>
    <col min="15850" max="15850" width="9.28515625" style="53"/>
    <col min="15851" max="15851" width="10.7109375" style="53" bestFit="1" customWidth="1"/>
    <col min="15852" max="15852" width="9.28515625" style="53"/>
    <col min="15853" max="15853" width="7.5703125" style="53" customWidth="1"/>
    <col min="15854" max="15856" width="9.28515625" style="53"/>
    <col min="15857" max="15857" width="13" style="53" customWidth="1"/>
    <col min="15858" max="15858" width="13.42578125" style="53" customWidth="1"/>
    <col min="15859" max="15862" width="9.28515625" style="53"/>
    <col min="15863" max="15863" width="10" style="53" customWidth="1"/>
    <col min="15864" max="16093" width="9.28515625" style="53"/>
    <col min="16094" max="16094" width="10.28515625" style="53" customWidth="1"/>
    <col min="16095" max="16095" width="12.7109375" style="53" customWidth="1"/>
    <col min="16096" max="16096" width="9" style="53" customWidth="1"/>
    <col min="16097" max="16097" width="10.28515625" style="53" customWidth="1"/>
    <col min="16098" max="16098" width="7" style="53" customWidth="1"/>
    <col min="16099" max="16099" width="4.5703125" style="53" customWidth="1"/>
    <col min="16100" max="16101" width="6.7109375" style="53" customWidth="1"/>
    <col min="16102" max="16102" width="7.5703125" style="53" customWidth="1"/>
    <col min="16103" max="16103" width="6.42578125" style="53" customWidth="1"/>
    <col min="16104" max="16104" width="7" style="53" customWidth="1"/>
    <col min="16105" max="16105" width="7.28515625" style="53" customWidth="1"/>
    <col min="16106" max="16106" width="9.28515625" style="53"/>
    <col min="16107" max="16107" width="10.7109375" style="53" bestFit="1" customWidth="1"/>
    <col min="16108" max="16108" width="9.28515625" style="53"/>
    <col min="16109" max="16109" width="7.5703125" style="53" customWidth="1"/>
    <col min="16110" max="16112" width="9.28515625" style="53"/>
    <col min="16113" max="16113" width="13" style="53" customWidth="1"/>
    <col min="16114" max="16114" width="13.42578125" style="53" customWidth="1"/>
    <col min="16115" max="16118" width="9.28515625" style="53"/>
    <col min="16119" max="16119" width="10" style="53" customWidth="1"/>
    <col min="16120" max="16384" width="9.28515625" style="53"/>
  </cols>
  <sheetData>
    <row r="1" spans="1:46" x14ac:dyDescent="0.2">
      <c r="A1" s="124" t="s">
        <v>85</v>
      </c>
    </row>
    <row r="2" spans="1:46" ht="17.25" x14ac:dyDescent="0.25">
      <c r="A2" s="856" t="s">
        <v>458</v>
      </c>
      <c r="B2" s="44"/>
      <c r="C2" s="222"/>
      <c r="D2" s="110"/>
      <c r="E2" s="110"/>
      <c r="F2" s="110"/>
      <c r="G2" s="112"/>
      <c r="H2" s="113"/>
      <c r="I2" s="110"/>
      <c r="J2" s="110"/>
      <c r="R2" s="187"/>
      <c r="S2" s="187"/>
      <c r="T2" s="187"/>
      <c r="U2" s="187"/>
      <c r="V2" s="187"/>
      <c r="W2" s="187"/>
      <c r="X2" s="187"/>
      <c r="Y2" s="187"/>
      <c r="Z2" s="187"/>
      <c r="AA2" s="187"/>
      <c r="AB2" s="187"/>
      <c r="AC2" s="187"/>
      <c r="AD2" s="187"/>
      <c r="AE2" s="187"/>
      <c r="AF2" s="187"/>
    </row>
    <row r="3" spans="1:46" ht="15.75" x14ac:dyDescent="0.25">
      <c r="A3" s="809"/>
      <c r="B3" s="20"/>
      <c r="C3" s="20"/>
      <c r="G3" s="65"/>
      <c r="H3" s="66"/>
      <c r="R3" s="182"/>
      <c r="S3" s="182"/>
      <c r="T3" s="182"/>
      <c r="U3" s="182"/>
      <c r="V3" s="182"/>
      <c r="W3" s="182"/>
      <c r="X3" s="182"/>
      <c r="Y3" s="182"/>
      <c r="Z3" s="182"/>
      <c r="AA3" s="182"/>
      <c r="AB3" s="182"/>
      <c r="AC3" s="182"/>
      <c r="AD3" s="182"/>
      <c r="AE3" s="182"/>
      <c r="AF3" s="182"/>
    </row>
    <row r="4" spans="1:46" s="187" customFormat="1" ht="94.5" customHeight="1" x14ac:dyDescent="0.2">
      <c r="A4" s="304"/>
      <c r="B4" s="306"/>
      <c r="C4" s="306" t="s">
        <v>25</v>
      </c>
      <c r="D4" s="306" t="s">
        <v>26</v>
      </c>
      <c r="E4" s="306" t="s">
        <v>27</v>
      </c>
      <c r="F4" s="306" t="s">
        <v>275</v>
      </c>
      <c r="G4" s="306" t="s">
        <v>28</v>
      </c>
      <c r="H4" s="306" t="s">
        <v>29</v>
      </c>
      <c r="I4" s="306" t="s">
        <v>30</v>
      </c>
      <c r="J4" s="306" t="s">
        <v>31</v>
      </c>
      <c r="K4" s="306" t="s">
        <v>32</v>
      </c>
      <c r="L4" s="306" t="s">
        <v>33</v>
      </c>
      <c r="M4" s="306" t="s">
        <v>34</v>
      </c>
      <c r="N4" s="306" t="s">
        <v>35</v>
      </c>
      <c r="O4" s="306" t="s">
        <v>123</v>
      </c>
      <c r="P4" s="307"/>
      <c r="R4" s="182"/>
      <c r="S4" s="182"/>
      <c r="T4" s="182"/>
      <c r="U4" s="182"/>
      <c r="V4" s="182"/>
      <c r="W4" s="182"/>
      <c r="X4" s="182"/>
      <c r="Y4" s="182"/>
      <c r="Z4" s="182"/>
      <c r="AA4" s="182"/>
      <c r="AB4" s="182"/>
      <c r="AC4" s="182"/>
      <c r="AD4" s="182"/>
      <c r="AE4" s="182"/>
      <c r="AF4" s="182"/>
      <c r="AH4" s="182"/>
      <c r="AI4" s="182"/>
      <c r="AJ4" s="182"/>
      <c r="AK4" s="182"/>
      <c r="AL4" s="182"/>
      <c r="AM4" s="182"/>
      <c r="AN4" s="182"/>
      <c r="AO4" s="182"/>
      <c r="AP4" s="182"/>
      <c r="AQ4" s="182"/>
      <c r="AR4" s="182"/>
      <c r="AS4" s="182"/>
      <c r="AT4" s="182"/>
    </row>
    <row r="5" spans="1:46" s="182" customFormat="1" ht="21" customHeight="1" x14ac:dyDescent="0.2">
      <c r="A5" s="1192" t="s">
        <v>301</v>
      </c>
      <c r="B5" s="684" t="s">
        <v>353</v>
      </c>
      <c r="C5" s="686">
        <v>0</v>
      </c>
      <c r="D5" s="686">
        <v>0</v>
      </c>
      <c r="E5" s="686">
        <v>0</v>
      </c>
      <c r="F5" s="686">
        <v>0</v>
      </c>
      <c r="G5" s="686">
        <v>0</v>
      </c>
      <c r="H5" s="686">
        <v>0</v>
      </c>
      <c r="I5" s="686">
        <v>0</v>
      </c>
      <c r="J5" s="686">
        <v>0</v>
      </c>
      <c r="K5" s="686">
        <v>0</v>
      </c>
      <c r="L5" s="686">
        <v>0</v>
      </c>
      <c r="M5" s="686">
        <v>0</v>
      </c>
      <c r="N5" s="686">
        <v>0</v>
      </c>
      <c r="O5" s="696">
        <f>SUM(C5:N5)</f>
        <v>0</v>
      </c>
      <c r="P5" s="696"/>
      <c r="Q5" s="644"/>
      <c r="R5" s="644"/>
      <c r="S5" s="644"/>
      <c r="AH5" s="321"/>
      <c r="AI5" s="321"/>
      <c r="AJ5" s="321"/>
      <c r="AK5" s="321"/>
      <c r="AL5" s="321"/>
      <c r="AM5" s="321"/>
      <c r="AN5" s="321"/>
      <c r="AO5" s="321"/>
      <c r="AP5" s="321"/>
      <c r="AQ5" s="321"/>
      <c r="AR5" s="321"/>
      <c r="AS5" s="321"/>
      <c r="AT5" s="321"/>
    </row>
    <row r="6" spans="1:46" s="182" customFormat="1" ht="21" customHeight="1" x14ac:dyDescent="0.2">
      <c r="A6" s="1196"/>
      <c r="B6" s="190" t="s">
        <v>354</v>
      </c>
      <c r="C6" s="687">
        <v>0</v>
      </c>
      <c r="D6" s="687">
        <v>0</v>
      </c>
      <c r="E6" s="687">
        <v>0</v>
      </c>
      <c r="F6" s="687">
        <v>0</v>
      </c>
      <c r="G6" s="687">
        <v>4</v>
      </c>
      <c r="H6" s="687">
        <v>0</v>
      </c>
      <c r="I6" s="687">
        <v>4</v>
      </c>
      <c r="J6" s="687">
        <v>1</v>
      </c>
      <c r="K6" s="687">
        <v>0</v>
      </c>
      <c r="L6" s="687">
        <v>0</v>
      </c>
      <c r="M6" s="687">
        <v>0</v>
      </c>
      <c r="N6" s="687">
        <v>0</v>
      </c>
      <c r="O6" s="697">
        <f>SUM(C6:N6)</f>
        <v>9</v>
      </c>
      <c r="P6" s="697"/>
      <c r="Q6" s="260"/>
      <c r="R6" s="644"/>
      <c r="S6" s="644"/>
      <c r="AH6" s="321"/>
      <c r="AI6" s="321"/>
      <c r="AJ6" s="321"/>
      <c r="AK6" s="321"/>
      <c r="AL6" s="321"/>
      <c r="AM6" s="321"/>
      <c r="AN6" s="321"/>
      <c r="AO6" s="321"/>
      <c r="AP6" s="321"/>
      <c r="AQ6" s="321"/>
      <c r="AR6" s="321"/>
      <c r="AS6" s="321"/>
      <c r="AT6" s="321"/>
    </row>
    <row r="7" spans="1:46" s="182" customFormat="1" ht="21" customHeight="1" x14ac:dyDescent="0.2">
      <c r="A7" s="1196"/>
      <c r="B7" s="684" t="s">
        <v>355</v>
      </c>
      <c r="C7" s="686">
        <v>0</v>
      </c>
      <c r="D7" s="686">
        <v>0</v>
      </c>
      <c r="E7" s="686">
        <v>0</v>
      </c>
      <c r="F7" s="686">
        <v>0</v>
      </c>
      <c r="G7" s="686">
        <v>5</v>
      </c>
      <c r="H7" s="686">
        <v>1</v>
      </c>
      <c r="I7" s="686">
        <v>1</v>
      </c>
      <c r="J7" s="686">
        <v>0</v>
      </c>
      <c r="K7" s="686">
        <v>0</v>
      </c>
      <c r="L7" s="686">
        <v>4</v>
      </c>
      <c r="M7" s="686">
        <v>0</v>
      </c>
      <c r="N7" s="686">
        <v>0</v>
      </c>
      <c r="O7" s="696">
        <f>SUM(C7:N7)</f>
        <v>11</v>
      </c>
      <c r="P7" s="696"/>
      <c r="Q7" s="644"/>
      <c r="R7" s="644"/>
      <c r="S7" s="644"/>
      <c r="AH7" s="321"/>
      <c r="AI7" s="321"/>
      <c r="AJ7" s="321"/>
      <c r="AK7" s="321"/>
      <c r="AL7" s="321"/>
      <c r="AM7" s="321"/>
      <c r="AN7" s="321"/>
      <c r="AO7" s="321"/>
      <c r="AP7" s="321"/>
      <c r="AQ7" s="321"/>
      <c r="AR7" s="321"/>
      <c r="AS7" s="321"/>
      <c r="AT7" s="321"/>
    </row>
    <row r="8" spans="1:46" s="182" customFormat="1" ht="21" hidden="1" customHeight="1" x14ac:dyDescent="0.2">
      <c r="A8" s="1196"/>
      <c r="B8" s="684" t="s">
        <v>356</v>
      </c>
      <c r="C8" s="686"/>
      <c r="D8" s="686"/>
      <c r="E8" s="686"/>
      <c r="F8" s="686"/>
      <c r="G8" s="686"/>
      <c r="H8" s="686"/>
      <c r="I8" s="686"/>
      <c r="J8" s="686"/>
      <c r="K8" s="686"/>
      <c r="L8" s="686"/>
      <c r="M8" s="686"/>
      <c r="N8" s="686"/>
      <c r="O8" s="696">
        <f>SUM(C8:N8)</f>
        <v>0</v>
      </c>
      <c r="P8" s="696"/>
      <c r="Q8" s="644"/>
      <c r="R8" s="644"/>
      <c r="S8" s="644"/>
      <c r="AH8" s="321"/>
      <c r="AI8" s="321"/>
      <c r="AJ8" s="321"/>
      <c r="AK8" s="321"/>
      <c r="AL8" s="321"/>
      <c r="AM8" s="321"/>
      <c r="AN8" s="321"/>
      <c r="AO8" s="321"/>
      <c r="AP8" s="321"/>
      <c r="AQ8" s="321"/>
      <c r="AR8" s="321"/>
      <c r="AS8" s="321"/>
      <c r="AT8" s="321"/>
    </row>
    <row r="9" spans="1:46" s="182" customFormat="1" ht="21" customHeight="1" x14ac:dyDescent="0.2">
      <c r="A9" s="1196"/>
      <c r="B9" s="190" t="s">
        <v>362</v>
      </c>
      <c r="C9" s="687">
        <f>SUM(C5:C8)</f>
        <v>0</v>
      </c>
      <c r="D9" s="687">
        <f t="shared" ref="D9:M9" si="0">SUM(D5:D8)</f>
        <v>0</v>
      </c>
      <c r="E9" s="687">
        <f t="shared" si="0"/>
        <v>0</v>
      </c>
      <c r="F9" s="687">
        <f t="shared" si="0"/>
        <v>0</v>
      </c>
      <c r="G9" s="687">
        <f t="shared" si="0"/>
        <v>9</v>
      </c>
      <c r="H9" s="687">
        <f t="shared" si="0"/>
        <v>1</v>
      </c>
      <c r="I9" s="687">
        <f t="shared" si="0"/>
        <v>5</v>
      </c>
      <c r="J9" s="687">
        <f t="shared" si="0"/>
        <v>1</v>
      </c>
      <c r="K9" s="687">
        <f t="shared" si="0"/>
        <v>0</v>
      </c>
      <c r="L9" s="687">
        <f t="shared" si="0"/>
        <v>4</v>
      </c>
      <c r="M9" s="687">
        <f t="shared" si="0"/>
        <v>0</v>
      </c>
      <c r="N9" s="687">
        <f>SUM(N5:N8)</f>
        <v>0</v>
      </c>
      <c r="O9" s="697">
        <f>SUM(O5:O8)</f>
        <v>20</v>
      </c>
      <c r="P9" s="697"/>
      <c r="Q9" s="260"/>
      <c r="R9" s="644"/>
      <c r="S9" s="644"/>
    </row>
    <row r="10" spans="1:46" s="182" customFormat="1" ht="21" hidden="1" customHeight="1" x14ac:dyDescent="0.2">
      <c r="A10" s="1196"/>
      <c r="B10" s="695" t="s">
        <v>291</v>
      </c>
      <c r="C10" s="686">
        <v>1</v>
      </c>
      <c r="D10" s="686">
        <v>0</v>
      </c>
      <c r="E10" s="686">
        <v>0</v>
      </c>
      <c r="F10" s="686">
        <v>1</v>
      </c>
      <c r="G10" s="686">
        <v>5</v>
      </c>
      <c r="H10" s="686">
        <v>0</v>
      </c>
      <c r="I10" s="686">
        <v>6</v>
      </c>
      <c r="J10" s="686">
        <v>1</v>
      </c>
      <c r="K10" s="686">
        <v>0</v>
      </c>
      <c r="L10" s="686">
        <v>2</v>
      </c>
      <c r="M10" s="686">
        <v>0</v>
      </c>
      <c r="N10" s="686">
        <v>0</v>
      </c>
      <c r="O10" s="696">
        <f>SUM(C10:N10)</f>
        <v>16</v>
      </c>
      <c r="P10" s="696"/>
      <c r="Q10" s="644"/>
      <c r="R10" s="644"/>
      <c r="S10" s="644"/>
    </row>
    <row r="11" spans="1:46" s="644" customFormat="1" ht="21" hidden="1" customHeight="1" x14ac:dyDescent="0.2">
      <c r="A11" s="1196"/>
      <c r="B11" s="695" t="s">
        <v>292</v>
      </c>
      <c r="C11" s="686">
        <v>2</v>
      </c>
      <c r="D11" s="686">
        <v>1</v>
      </c>
      <c r="E11" s="686">
        <v>0</v>
      </c>
      <c r="F11" s="686">
        <v>0</v>
      </c>
      <c r="G11" s="686">
        <v>5</v>
      </c>
      <c r="H11" s="686">
        <v>1</v>
      </c>
      <c r="I11" s="686">
        <v>7</v>
      </c>
      <c r="J11" s="686">
        <v>0</v>
      </c>
      <c r="K11" s="686">
        <v>0</v>
      </c>
      <c r="L11" s="686">
        <v>3</v>
      </c>
      <c r="M11" s="686">
        <v>0</v>
      </c>
      <c r="N11" s="686">
        <v>0</v>
      </c>
      <c r="O11" s="696">
        <f>SUM(C11:N11)</f>
        <v>19</v>
      </c>
      <c r="P11" s="696"/>
      <c r="Q11" s="260"/>
      <c r="R11" s="260"/>
      <c r="S11" s="260"/>
    </row>
    <row r="12" spans="1:46" s="644" customFormat="1" ht="21" customHeight="1" x14ac:dyDescent="0.2">
      <c r="A12" s="1196"/>
      <c r="B12" s="695" t="s">
        <v>293</v>
      </c>
      <c r="C12" s="686">
        <v>0</v>
      </c>
      <c r="D12" s="686">
        <v>0</v>
      </c>
      <c r="E12" s="686">
        <v>0</v>
      </c>
      <c r="F12" s="686">
        <v>0</v>
      </c>
      <c r="G12" s="686">
        <v>6</v>
      </c>
      <c r="H12" s="686">
        <v>0</v>
      </c>
      <c r="I12" s="686">
        <v>2</v>
      </c>
      <c r="J12" s="686">
        <v>0</v>
      </c>
      <c r="K12" s="686">
        <v>1</v>
      </c>
      <c r="L12" s="686">
        <v>4</v>
      </c>
      <c r="M12" s="686">
        <v>0</v>
      </c>
      <c r="N12" s="686">
        <v>0</v>
      </c>
      <c r="O12" s="696">
        <f>SUM(C12:N12)</f>
        <v>13</v>
      </c>
      <c r="P12" s="696"/>
    </row>
    <row r="13" spans="1:46" s="506" customFormat="1" ht="21" hidden="1" customHeight="1" x14ac:dyDescent="0.2">
      <c r="A13" s="1196"/>
      <c r="B13" s="695" t="s">
        <v>294</v>
      </c>
      <c r="C13" s="686">
        <v>2</v>
      </c>
      <c r="D13" s="686">
        <v>2</v>
      </c>
      <c r="E13" s="686">
        <v>0</v>
      </c>
      <c r="F13" s="686">
        <v>6</v>
      </c>
      <c r="G13" s="686">
        <v>0</v>
      </c>
      <c r="H13" s="686">
        <v>0</v>
      </c>
      <c r="I13" s="686">
        <v>4</v>
      </c>
      <c r="J13" s="686">
        <v>0</v>
      </c>
      <c r="K13" s="686">
        <v>0</v>
      </c>
      <c r="L13" s="686">
        <v>2</v>
      </c>
      <c r="M13" s="686">
        <v>0</v>
      </c>
      <c r="N13" s="686">
        <v>0</v>
      </c>
      <c r="O13" s="696">
        <f>SUM(C13:N13)</f>
        <v>16</v>
      </c>
      <c r="P13" s="696"/>
      <c r="Q13" s="260"/>
      <c r="R13" s="260"/>
      <c r="S13" s="644"/>
    </row>
    <row r="14" spans="1:46" s="644" customFormat="1" ht="21" hidden="1" customHeight="1" x14ac:dyDescent="0.2">
      <c r="A14" s="1196"/>
      <c r="B14" s="695" t="s">
        <v>269</v>
      </c>
      <c r="C14" s="686">
        <f>SUM(C10:C13)</f>
        <v>5</v>
      </c>
      <c r="D14" s="686">
        <f t="shared" ref="D14:M14" si="1">SUM(D10:D13)</f>
        <v>3</v>
      </c>
      <c r="E14" s="686">
        <f t="shared" si="1"/>
        <v>0</v>
      </c>
      <c r="F14" s="686">
        <f t="shared" si="1"/>
        <v>7</v>
      </c>
      <c r="G14" s="686">
        <f t="shared" si="1"/>
        <v>16</v>
      </c>
      <c r="H14" s="686">
        <f t="shared" si="1"/>
        <v>1</v>
      </c>
      <c r="I14" s="686">
        <f t="shared" si="1"/>
        <v>19</v>
      </c>
      <c r="J14" s="686">
        <f t="shared" si="1"/>
        <v>1</v>
      </c>
      <c r="K14" s="686">
        <f t="shared" si="1"/>
        <v>1</v>
      </c>
      <c r="L14" s="686">
        <f t="shared" si="1"/>
        <v>11</v>
      </c>
      <c r="M14" s="686">
        <f t="shared" si="1"/>
        <v>0</v>
      </c>
      <c r="N14" s="686">
        <f>SUM(N10:N13)</f>
        <v>0</v>
      </c>
      <c r="O14" s="696">
        <f>SUM(O10:O13)</f>
        <v>64</v>
      </c>
      <c r="P14" s="696"/>
    </row>
    <row r="15" spans="1:46" s="182" customFormat="1" ht="21" customHeight="1" x14ac:dyDescent="0.2">
      <c r="A15" s="1196"/>
      <c r="B15" s="190" t="s">
        <v>582</v>
      </c>
      <c r="C15" s="687">
        <f>C7-C12</f>
        <v>0</v>
      </c>
      <c r="D15" s="687">
        <f t="shared" ref="D15:O15" si="2">D7-D12</f>
        <v>0</v>
      </c>
      <c r="E15" s="687">
        <f t="shared" si="2"/>
        <v>0</v>
      </c>
      <c r="F15" s="687">
        <f t="shared" si="2"/>
        <v>0</v>
      </c>
      <c r="G15" s="687">
        <f t="shared" si="2"/>
        <v>-1</v>
      </c>
      <c r="H15" s="687">
        <f t="shared" si="2"/>
        <v>1</v>
      </c>
      <c r="I15" s="687">
        <f t="shared" si="2"/>
        <v>-1</v>
      </c>
      <c r="J15" s="687">
        <f t="shared" si="2"/>
        <v>0</v>
      </c>
      <c r="K15" s="687">
        <f t="shared" si="2"/>
        <v>-1</v>
      </c>
      <c r="L15" s="687">
        <f t="shared" si="2"/>
        <v>0</v>
      </c>
      <c r="M15" s="687">
        <f t="shared" si="2"/>
        <v>0</v>
      </c>
      <c r="N15" s="687">
        <f t="shared" si="2"/>
        <v>0</v>
      </c>
      <c r="O15" s="697">
        <f t="shared" si="2"/>
        <v>-2</v>
      </c>
      <c r="P15" s="697"/>
      <c r="Q15" s="260"/>
      <c r="R15" s="644"/>
      <c r="S15" s="644"/>
    </row>
    <row r="16" spans="1:46" s="644" customFormat="1" ht="21" customHeight="1" x14ac:dyDescent="0.2">
      <c r="A16" s="1196"/>
      <c r="B16" s="684" t="s">
        <v>584</v>
      </c>
      <c r="C16" s="686">
        <f>C7-C6</f>
        <v>0</v>
      </c>
      <c r="D16" s="686">
        <f t="shared" ref="D16:O16" si="3">D7-D6</f>
        <v>0</v>
      </c>
      <c r="E16" s="686">
        <f t="shared" si="3"/>
        <v>0</v>
      </c>
      <c r="F16" s="686">
        <f t="shared" si="3"/>
        <v>0</v>
      </c>
      <c r="G16" s="686">
        <f t="shared" si="3"/>
        <v>1</v>
      </c>
      <c r="H16" s="686">
        <f t="shared" si="3"/>
        <v>1</v>
      </c>
      <c r="I16" s="686">
        <f t="shared" si="3"/>
        <v>-3</v>
      </c>
      <c r="J16" s="686">
        <f t="shared" si="3"/>
        <v>-1</v>
      </c>
      <c r="K16" s="686">
        <f t="shared" si="3"/>
        <v>0</v>
      </c>
      <c r="L16" s="686">
        <f t="shared" si="3"/>
        <v>4</v>
      </c>
      <c r="M16" s="686">
        <f t="shared" si="3"/>
        <v>0</v>
      </c>
      <c r="N16" s="686">
        <f t="shared" si="3"/>
        <v>0</v>
      </c>
      <c r="O16" s="696">
        <f t="shared" si="3"/>
        <v>2</v>
      </c>
      <c r="P16" s="696"/>
      <c r="Q16" s="260"/>
      <c r="R16" s="260"/>
    </row>
    <row r="17" spans="1:46" s="182" customFormat="1" ht="21" customHeight="1" x14ac:dyDescent="0.2">
      <c r="A17" s="191"/>
      <c r="B17" s="371"/>
      <c r="C17" s="564"/>
      <c r="D17" s="564"/>
      <c r="E17" s="564"/>
      <c r="F17" s="564"/>
      <c r="G17" s="564"/>
      <c r="H17" s="564"/>
      <c r="I17" s="564"/>
      <c r="J17" s="564"/>
      <c r="K17" s="564"/>
      <c r="L17" s="564"/>
      <c r="M17" s="564"/>
      <c r="N17" s="564"/>
      <c r="O17" s="565"/>
      <c r="P17" s="565"/>
      <c r="Q17" s="644"/>
      <c r="R17" s="644"/>
      <c r="S17" s="644"/>
    </row>
    <row r="18" spans="1:46" s="182" customFormat="1" ht="21" customHeight="1" x14ac:dyDescent="0.2">
      <c r="A18" s="1196" t="s">
        <v>302</v>
      </c>
      <c r="B18" s="684" t="s">
        <v>353</v>
      </c>
      <c r="C18" s="686">
        <v>0</v>
      </c>
      <c r="D18" s="686">
        <v>0</v>
      </c>
      <c r="E18" s="686">
        <v>0</v>
      </c>
      <c r="F18" s="686">
        <v>0</v>
      </c>
      <c r="G18" s="686">
        <v>0</v>
      </c>
      <c r="H18" s="686">
        <v>0</v>
      </c>
      <c r="I18" s="686">
        <v>0</v>
      </c>
      <c r="J18" s="686">
        <v>0</v>
      </c>
      <c r="K18" s="686">
        <v>0</v>
      </c>
      <c r="L18" s="686">
        <v>0</v>
      </c>
      <c r="M18" s="686">
        <v>0</v>
      </c>
      <c r="N18" s="686">
        <v>0</v>
      </c>
      <c r="O18" s="696">
        <f>SUM(C18:N18)</f>
        <v>0</v>
      </c>
      <c r="P18" s="696"/>
      <c r="Q18" s="644"/>
      <c r="R18" s="644"/>
      <c r="S18" s="644"/>
      <c r="AH18" s="321"/>
      <c r="AI18" s="321"/>
      <c r="AJ18" s="321"/>
      <c r="AK18" s="321"/>
      <c r="AL18" s="321"/>
      <c r="AM18" s="321"/>
      <c r="AN18" s="321"/>
      <c r="AO18" s="321"/>
      <c r="AP18" s="321"/>
      <c r="AQ18" s="321"/>
      <c r="AR18" s="321"/>
      <c r="AS18" s="321"/>
      <c r="AT18" s="321"/>
    </row>
    <row r="19" spans="1:46" s="182" customFormat="1" ht="21" customHeight="1" x14ac:dyDescent="0.2">
      <c r="A19" s="1196"/>
      <c r="B19" s="190" t="s">
        <v>354</v>
      </c>
      <c r="C19" s="687">
        <v>0</v>
      </c>
      <c r="D19" s="687">
        <v>0</v>
      </c>
      <c r="E19" s="687">
        <v>0</v>
      </c>
      <c r="F19" s="687">
        <v>0</v>
      </c>
      <c r="G19" s="687">
        <v>0</v>
      </c>
      <c r="H19" s="687">
        <v>0</v>
      </c>
      <c r="I19" s="687">
        <v>0</v>
      </c>
      <c r="J19" s="687">
        <v>0</v>
      </c>
      <c r="K19" s="687">
        <v>0</v>
      </c>
      <c r="L19" s="687">
        <v>1</v>
      </c>
      <c r="M19" s="687">
        <v>1</v>
      </c>
      <c r="N19" s="687">
        <v>0</v>
      </c>
      <c r="O19" s="697">
        <f>SUM(C19:N19)</f>
        <v>2</v>
      </c>
      <c r="P19" s="697"/>
      <c r="Q19" s="260"/>
      <c r="R19" s="260"/>
      <c r="S19" s="644"/>
      <c r="AH19" s="321"/>
      <c r="AI19" s="321"/>
      <c r="AJ19" s="321"/>
      <c r="AK19" s="321"/>
      <c r="AL19" s="321"/>
      <c r="AM19" s="321"/>
      <c r="AN19" s="321"/>
      <c r="AO19" s="321"/>
      <c r="AP19" s="321"/>
      <c r="AQ19" s="321"/>
      <c r="AR19" s="321"/>
      <c r="AS19" s="321"/>
      <c r="AT19" s="321"/>
    </row>
    <row r="20" spans="1:46" s="182" customFormat="1" ht="21" customHeight="1" x14ac:dyDescent="0.2">
      <c r="A20" s="1196"/>
      <c r="B20" s="684" t="s">
        <v>355</v>
      </c>
      <c r="C20" s="686">
        <v>0</v>
      </c>
      <c r="D20" s="686">
        <v>0</v>
      </c>
      <c r="E20" s="686">
        <v>0</v>
      </c>
      <c r="F20" s="686">
        <v>2</v>
      </c>
      <c r="G20" s="686">
        <v>1</v>
      </c>
      <c r="H20" s="686">
        <v>0</v>
      </c>
      <c r="I20" s="686">
        <v>0</v>
      </c>
      <c r="J20" s="686">
        <v>2</v>
      </c>
      <c r="K20" s="686">
        <v>1</v>
      </c>
      <c r="L20" s="686">
        <v>3</v>
      </c>
      <c r="M20" s="686">
        <v>0</v>
      </c>
      <c r="N20" s="686">
        <v>0</v>
      </c>
      <c r="O20" s="696">
        <f>SUM(C20:N20)</f>
        <v>9</v>
      </c>
      <c r="P20" s="696"/>
      <c r="Q20" s="644"/>
      <c r="R20" s="644"/>
      <c r="S20" s="644"/>
      <c r="AH20" s="321"/>
      <c r="AI20" s="321"/>
      <c r="AJ20" s="321"/>
      <c r="AK20" s="321"/>
      <c r="AL20" s="321"/>
      <c r="AM20" s="321"/>
      <c r="AN20" s="321"/>
      <c r="AO20" s="321"/>
      <c r="AP20" s="321"/>
      <c r="AQ20" s="321"/>
      <c r="AR20" s="321"/>
      <c r="AS20" s="321"/>
      <c r="AT20" s="321"/>
    </row>
    <row r="21" spans="1:46" s="182" customFormat="1" ht="21" hidden="1" customHeight="1" x14ac:dyDescent="0.2">
      <c r="A21" s="1196"/>
      <c r="B21" s="684" t="s">
        <v>356</v>
      </c>
      <c r="C21" s="686"/>
      <c r="D21" s="686"/>
      <c r="E21" s="686"/>
      <c r="F21" s="686"/>
      <c r="G21" s="686"/>
      <c r="H21" s="686"/>
      <c r="I21" s="686"/>
      <c r="J21" s="686"/>
      <c r="K21" s="686"/>
      <c r="L21" s="686"/>
      <c r="M21" s="686"/>
      <c r="N21" s="686"/>
      <c r="O21" s="696">
        <f>SUM(C21:N21)</f>
        <v>0</v>
      </c>
      <c r="P21" s="696"/>
      <c r="Q21" s="644"/>
      <c r="R21" s="644"/>
      <c r="S21" s="644"/>
      <c r="AH21" s="321"/>
      <c r="AI21" s="321"/>
      <c r="AJ21" s="321"/>
      <c r="AK21" s="321"/>
      <c r="AL21" s="321"/>
      <c r="AM21" s="321"/>
      <c r="AN21" s="321"/>
      <c r="AO21" s="321"/>
      <c r="AP21" s="321"/>
      <c r="AQ21" s="321"/>
      <c r="AR21" s="321"/>
      <c r="AS21" s="321"/>
      <c r="AT21" s="321"/>
    </row>
    <row r="22" spans="1:46" s="182" customFormat="1" ht="21" customHeight="1" x14ac:dyDescent="0.2">
      <c r="A22" s="1196"/>
      <c r="B22" s="190" t="s">
        <v>362</v>
      </c>
      <c r="C22" s="687">
        <f>SUM(C18:C21)</f>
        <v>0</v>
      </c>
      <c r="D22" s="687">
        <f t="shared" ref="D22:M22" si="4">SUM(D18:D21)</f>
        <v>0</v>
      </c>
      <c r="E22" s="687">
        <f t="shared" si="4"/>
        <v>0</v>
      </c>
      <c r="F22" s="687">
        <f t="shared" si="4"/>
        <v>2</v>
      </c>
      <c r="G22" s="687">
        <f t="shared" si="4"/>
        <v>1</v>
      </c>
      <c r="H22" s="687">
        <f t="shared" si="4"/>
        <v>0</v>
      </c>
      <c r="I22" s="687">
        <f t="shared" si="4"/>
        <v>0</v>
      </c>
      <c r="J22" s="687">
        <f t="shared" si="4"/>
        <v>2</v>
      </c>
      <c r="K22" s="687">
        <f t="shared" si="4"/>
        <v>1</v>
      </c>
      <c r="L22" s="687">
        <f t="shared" si="4"/>
        <v>4</v>
      </c>
      <c r="M22" s="687">
        <f t="shared" si="4"/>
        <v>1</v>
      </c>
      <c r="N22" s="687">
        <f>SUM(N18:N21)</f>
        <v>0</v>
      </c>
      <c r="O22" s="697">
        <f>SUM(O18:O21)</f>
        <v>11</v>
      </c>
      <c r="P22" s="697"/>
      <c r="Q22" s="260"/>
      <c r="R22" s="644"/>
      <c r="S22" s="644"/>
      <c r="AH22" s="321"/>
      <c r="AI22" s="321"/>
      <c r="AJ22" s="321"/>
      <c r="AK22" s="321"/>
      <c r="AL22" s="321"/>
      <c r="AM22" s="321"/>
      <c r="AN22" s="321"/>
      <c r="AO22" s="321"/>
      <c r="AP22" s="321"/>
      <c r="AQ22" s="321"/>
      <c r="AR22" s="321"/>
      <c r="AS22" s="321"/>
      <c r="AT22" s="321"/>
    </row>
    <row r="23" spans="1:46" s="182" customFormat="1" ht="21" hidden="1" customHeight="1" x14ac:dyDescent="0.2">
      <c r="A23" s="1196"/>
      <c r="B23" s="695" t="s">
        <v>291</v>
      </c>
      <c r="C23" s="686">
        <v>2</v>
      </c>
      <c r="D23" s="686">
        <v>0</v>
      </c>
      <c r="E23" s="686">
        <v>0</v>
      </c>
      <c r="F23" s="686">
        <v>0</v>
      </c>
      <c r="G23" s="686">
        <v>0</v>
      </c>
      <c r="H23" s="686">
        <v>0</v>
      </c>
      <c r="I23" s="686">
        <v>3</v>
      </c>
      <c r="J23" s="686">
        <v>0</v>
      </c>
      <c r="K23" s="686">
        <v>0</v>
      </c>
      <c r="L23" s="686">
        <v>0</v>
      </c>
      <c r="M23" s="686">
        <v>0</v>
      </c>
      <c r="N23" s="686">
        <v>0</v>
      </c>
      <c r="O23" s="696">
        <f>SUM(C23:N23)</f>
        <v>5</v>
      </c>
      <c r="P23" s="696"/>
      <c r="Q23" s="260"/>
      <c r="R23" s="644"/>
      <c r="S23" s="644"/>
      <c r="AH23" s="321"/>
      <c r="AI23" s="321"/>
      <c r="AJ23" s="321"/>
      <c r="AK23" s="321"/>
      <c r="AL23" s="321"/>
      <c r="AM23" s="321"/>
      <c r="AN23" s="321"/>
      <c r="AO23" s="321"/>
      <c r="AP23" s="321"/>
      <c r="AQ23" s="321"/>
      <c r="AR23" s="321"/>
      <c r="AS23" s="321"/>
      <c r="AT23" s="321"/>
    </row>
    <row r="24" spans="1:46" s="644" customFormat="1" ht="21" hidden="1" customHeight="1" x14ac:dyDescent="0.2">
      <c r="A24" s="1196"/>
      <c r="B24" s="695" t="s">
        <v>292</v>
      </c>
      <c r="C24" s="686">
        <v>5</v>
      </c>
      <c r="D24" s="686">
        <v>0</v>
      </c>
      <c r="E24" s="686">
        <v>0</v>
      </c>
      <c r="F24" s="686">
        <v>1</v>
      </c>
      <c r="G24" s="686">
        <v>1</v>
      </c>
      <c r="H24" s="686">
        <v>0</v>
      </c>
      <c r="I24" s="686">
        <v>1</v>
      </c>
      <c r="J24" s="686">
        <v>0</v>
      </c>
      <c r="K24" s="686">
        <v>0</v>
      </c>
      <c r="L24" s="686">
        <v>0</v>
      </c>
      <c r="M24" s="686">
        <v>0</v>
      </c>
      <c r="N24" s="686">
        <v>0</v>
      </c>
      <c r="O24" s="696">
        <f>SUM(C24:N24)</f>
        <v>8</v>
      </c>
      <c r="P24" s="696"/>
      <c r="Q24" s="260"/>
      <c r="AH24" s="321"/>
      <c r="AI24" s="321"/>
      <c r="AJ24" s="321"/>
      <c r="AK24" s="321"/>
      <c r="AL24" s="321"/>
      <c r="AM24" s="321"/>
      <c r="AN24" s="321"/>
      <c r="AO24" s="321"/>
      <c r="AP24" s="321"/>
      <c r="AQ24" s="321"/>
      <c r="AR24" s="321"/>
      <c r="AS24" s="321"/>
      <c r="AT24" s="321"/>
    </row>
    <row r="25" spans="1:46" s="644" customFormat="1" ht="21" customHeight="1" x14ac:dyDescent="0.2">
      <c r="A25" s="1196"/>
      <c r="B25" s="695" t="s">
        <v>293</v>
      </c>
      <c r="C25" s="686">
        <v>2</v>
      </c>
      <c r="D25" s="686">
        <v>1</v>
      </c>
      <c r="E25" s="686">
        <v>1</v>
      </c>
      <c r="F25" s="686">
        <v>1</v>
      </c>
      <c r="G25" s="686">
        <v>0</v>
      </c>
      <c r="H25" s="686">
        <v>0</v>
      </c>
      <c r="I25" s="686">
        <v>1</v>
      </c>
      <c r="J25" s="686">
        <v>0</v>
      </c>
      <c r="K25" s="686">
        <v>0</v>
      </c>
      <c r="L25" s="686">
        <v>1</v>
      </c>
      <c r="M25" s="686">
        <v>1</v>
      </c>
      <c r="N25" s="686">
        <v>0</v>
      </c>
      <c r="O25" s="696">
        <f>SUM(C25:N25)</f>
        <v>8</v>
      </c>
      <c r="P25" s="696"/>
      <c r="Q25" s="260"/>
      <c r="AH25" s="321"/>
      <c r="AI25" s="321"/>
      <c r="AJ25" s="321"/>
      <c r="AK25" s="321"/>
      <c r="AL25" s="321"/>
      <c r="AM25" s="321"/>
      <c r="AN25" s="321"/>
      <c r="AO25" s="321"/>
      <c r="AP25" s="321"/>
      <c r="AQ25" s="321"/>
      <c r="AR25" s="321"/>
      <c r="AS25" s="321"/>
      <c r="AT25" s="321"/>
    </row>
    <row r="26" spans="1:46" s="506" customFormat="1" ht="21" hidden="1" customHeight="1" x14ac:dyDescent="0.2">
      <c r="A26" s="1196"/>
      <c r="B26" s="695" t="s">
        <v>294</v>
      </c>
      <c r="C26" s="686">
        <v>0</v>
      </c>
      <c r="D26" s="686">
        <v>0</v>
      </c>
      <c r="E26" s="686">
        <v>0</v>
      </c>
      <c r="F26" s="686">
        <v>0</v>
      </c>
      <c r="G26" s="686">
        <v>1</v>
      </c>
      <c r="H26" s="686">
        <v>0</v>
      </c>
      <c r="I26" s="686">
        <v>0</v>
      </c>
      <c r="J26" s="686">
        <v>1</v>
      </c>
      <c r="K26" s="686">
        <v>1</v>
      </c>
      <c r="L26" s="686">
        <v>0</v>
      </c>
      <c r="M26" s="686">
        <v>1</v>
      </c>
      <c r="N26" s="686">
        <v>0</v>
      </c>
      <c r="O26" s="696">
        <f>SUM(C26:N26)</f>
        <v>4</v>
      </c>
      <c r="P26" s="696"/>
      <c r="Q26" s="260"/>
      <c r="R26" s="644"/>
      <c r="S26" s="644"/>
      <c r="AH26" s="321"/>
      <c r="AI26" s="321"/>
      <c r="AJ26" s="321"/>
      <c r="AK26" s="321"/>
      <c r="AL26" s="321"/>
      <c r="AM26" s="321"/>
      <c r="AN26" s="321"/>
      <c r="AO26" s="321"/>
      <c r="AP26" s="321"/>
      <c r="AQ26" s="321"/>
      <c r="AR26" s="321"/>
      <c r="AS26" s="321"/>
      <c r="AT26" s="321"/>
    </row>
    <row r="27" spans="1:46" s="644" customFormat="1" ht="21" hidden="1" customHeight="1" x14ac:dyDescent="0.2">
      <c r="A27" s="1196"/>
      <c r="B27" s="695" t="s">
        <v>269</v>
      </c>
      <c r="C27" s="686">
        <f>SUM(C23:C26)</f>
        <v>9</v>
      </c>
      <c r="D27" s="686">
        <f t="shared" ref="D27:M27" si="5">SUM(D23:D26)</f>
        <v>1</v>
      </c>
      <c r="E27" s="686">
        <f t="shared" si="5"/>
        <v>1</v>
      </c>
      <c r="F27" s="686">
        <f t="shared" si="5"/>
        <v>2</v>
      </c>
      <c r="G27" s="686">
        <f t="shared" si="5"/>
        <v>2</v>
      </c>
      <c r="H27" s="686">
        <f t="shared" si="5"/>
        <v>0</v>
      </c>
      <c r="I27" s="686">
        <f t="shared" si="5"/>
        <v>5</v>
      </c>
      <c r="J27" s="686">
        <f t="shared" si="5"/>
        <v>1</v>
      </c>
      <c r="K27" s="686">
        <f t="shared" si="5"/>
        <v>1</v>
      </c>
      <c r="L27" s="686">
        <f t="shared" si="5"/>
        <v>1</v>
      </c>
      <c r="M27" s="686">
        <f t="shared" si="5"/>
        <v>2</v>
      </c>
      <c r="N27" s="686">
        <f>SUM(N23:N26)</f>
        <v>0</v>
      </c>
      <c r="O27" s="696">
        <f>SUM(O23:O26)</f>
        <v>25</v>
      </c>
      <c r="P27" s="696"/>
      <c r="Q27" s="260"/>
      <c r="AH27" s="321"/>
      <c r="AI27" s="321"/>
      <c r="AJ27" s="321"/>
      <c r="AK27" s="321"/>
      <c r="AL27" s="321"/>
      <c r="AM27" s="321"/>
      <c r="AN27" s="321"/>
      <c r="AO27" s="321"/>
      <c r="AP27" s="321"/>
      <c r="AQ27" s="321"/>
      <c r="AR27" s="321"/>
      <c r="AS27" s="321"/>
      <c r="AT27" s="321"/>
    </row>
    <row r="28" spans="1:46" s="182" customFormat="1" ht="21" customHeight="1" x14ac:dyDescent="0.2">
      <c r="A28" s="1196"/>
      <c r="B28" s="190" t="s">
        <v>582</v>
      </c>
      <c r="C28" s="687">
        <f>C20-C25</f>
        <v>-2</v>
      </c>
      <c r="D28" s="687">
        <f t="shared" ref="D28:O28" si="6">D20-D25</f>
        <v>-1</v>
      </c>
      <c r="E28" s="687">
        <f t="shared" si="6"/>
        <v>-1</v>
      </c>
      <c r="F28" s="687">
        <f t="shared" si="6"/>
        <v>1</v>
      </c>
      <c r="G28" s="687">
        <f t="shared" si="6"/>
        <v>1</v>
      </c>
      <c r="H28" s="687">
        <f t="shared" si="6"/>
        <v>0</v>
      </c>
      <c r="I28" s="687">
        <f t="shared" si="6"/>
        <v>-1</v>
      </c>
      <c r="J28" s="687">
        <f t="shared" si="6"/>
        <v>2</v>
      </c>
      <c r="K28" s="687">
        <f t="shared" si="6"/>
        <v>1</v>
      </c>
      <c r="L28" s="687">
        <f t="shared" si="6"/>
        <v>2</v>
      </c>
      <c r="M28" s="687">
        <f t="shared" si="6"/>
        <v>-1</v>
      </c>
      <c r="N28" s="687">
        <f t="shared" si="6"/>
        <v>0</v>
      </c>
      <c r="O28" s="697">
        <f t="shared" si="6"/>
        <v>1</v>
      </c>
      <c r="P28" s="697"/>
      <c r="Q28" s="260"/>
      <c r="R28" s="644"/>
      <c r="S28" s="644"/>
    </row>
    <row r="29" spans="1:46" s="644" customFormat="1" ht="21" customHeight="1" x14ac:dyDescent="0.2">
      <c r="A29" s="1197"/>
      <c r="B29" s="684" t="s">
        <v>584</v>
      </c>
      <c r="C29" s="686">
        <f>C20-C19</f>
        <v>0</v>
      </c>
      <c r="D29" s="686">
        <f t="shared" ref="D29:O29" si="7">D20-D19</f>
        <v>0</v>
      </c>
      <c r="E29" s="686">
        <f t="shared" si="7"/>
        <v>0</v>
      </c>
      <c r="F29" s="686">
        <f t="shared" si="7"/>
        <v>2</v>
      </c>
      <c r="G29" s="686">
        <f t="shared" si="7"/>
        <v>1</v>
      </c>
      <c r="H29" s="686">
        <f t="shared" si="7"/>
        <v>0</v>
      </c>
      <c r="I29" s="686">
        <f t="shared" si="7"/>
        <v>0</v>
      </c>
      <c r="J29" s="686">
        <f t="shared" si="7"/>
        <v>2</v>
      </c>
      <c r="K29" s="686">
        <f t="shared" si="7"/>
        <v>1</v>
      </c>
      <c r="L29" s="686">
        <f t="shared" si="7"/>
        <v>2</v>
      </c>
      <c r="M29" s="686">
        <f t="shared" si="7"/>
        <v>-1</v>
      </c>
      <c r="N29" s="686">
        <f t="shared" si="7"/>
        <v>0</v>
      </c>
      <c r="O29" s="696">
        <f t="shared" si="7"/>
        <v>7</v>
      </c>
      <c r="P29" s="696"/>
      <c r="Q29" s="260"/>
    </row>
    <row r="30" spans="1:46" ht="13.5" x14ac:dyDescent="0.25">
      <c r="A30" s="179" t="s">
        <v>84</v>
      </c>
      <c r="B30" s="397"/>
      <c r="C30" s="397"/>
      <c r="D30" s="398"/>
      <c r="E30" s="398"/>
      <c r="F30" s="398"/>
      <c r="G30" s="398"/>
      <c r="H30" s="399"/>
      <c r="I30" s="400"/>
      <c r="J30" s="398"/>
      <c r="K30" s="398"/>
      <c r="L30" s="398"/>
      <c r="M30" s="398"/>
      <c r="N30" s="398"/>
      <c r="O30" s="398"/>
      <c r="P30" s="398"/>
    </row>
    <row r="31" spans="1:46" ht="13.5" x14ac:dyDescent="0.25">
      <c r="A31" s="116"/>
      <c r="B31" s="44"/>
      <c r="C31" s="44"/>
      <c r="H31" s="248"/>
      <c r="I31" s="66"/>
    </row>
    <row r="32" spans="1:46" ht="13.5" x14ac:dyDescent="0.25">
      <c r="A32" s="92" t="s">
        <v>56</v>
      </c>
      <c r="B32" s="47"/>
      <c r="C32" s="47"/>
      <c r="D32" s="64"/>
      <c r="G32" s="65"/>
      <c r="H32" s="66"/>
    </row>
    <row r="33" spans="1:15" s="544" customFormat="1" ht="13.5" x14ac:dyDescent="0.25">
      <c r="A33" s="495" t="s">
        <v>396</v>
      </c>
      <c r="B33" s="494"/>
      <c r="C33" s="494"/>
      <c r="D33" s="64"/>
      <c r="G33" s="65"/>
      <c r="H33" s="66"/>
    </row>
    <row r="34" spans="1:15" s="223" customFormat="1" x14ac:dyDescent="0.2">
      <c r="A34" s="1256" t="s">
        <v>299</v>
      </c>
      <c r="B34" s="1256"/>
      <c r="C34" s="1256"/>
      <c r="D34" s="1256"/>
      <c r="E34" s="1256"/>
      <c r="F34" s="1256"/>
      <c r="G34" s="1256"/>
      <c r="H34" s="1256"/>
      <c r="I34" s="1256"/>
      <c r="J34" s="1256"/>
      <c r="K34" s="1256"/>
      <c r="L34" s="1256"/>
      <c r="M34" s="1256"/>
      <c r="N34" s="1256"/>
      <c r="O34" s="1256"/>
    </row>
    <row r="35" spans="1:15" ht="24.75" customHeight="1" x14ac:dyDescent="0.2">
      <c r="A35" s="1262" t="s">
        <v>300</v>
      </c>
      <c r="B35" s="1262"/>
      <c r="C35" s="1262"/>
      <c r="D35" s="1262"/>
      <c r="E35" s="1262"/>
      <c r="F35" s="1262"/>
      <c r="G35" s="1262"/>
      <c r="H35" s="1262"/>
      <c r="I35" s="1262"/>
      <c r="J35" s="1262"/>
      <c r="K35" s="1262"/>
      <c r="L35" s="1262"/>
      <c r="M35" s="1262"/>
      <c r="N35" s="1262"/>
      <c r="O35" s="1262"/>
    </row>
    <row r="36" spans="1:15" x14ac:dyDescent="0.2">
      <c r="C36" s="67"/>
    </row>
    <row r="37" spans="1:15" x14ac:dyDescent="0.2">
      <c r="C37" s="67"/>
    </row>
    <row r="38" spans="1:15" x14ac:dyDescent="0.2">
      <c r="C38" s="67"/>
    </row>
    <row r="39" spans="1:15" x14ac:dyDescent="0.2">
      <c r="C39" s="67"/>
    </row>
    <row r="40" spans="1:15" x14ac:dyDescent="0.2">
      <c r="C40" s="67"/>
    </row>
    <row r="41" spans="1:15" x14ac:dyDescent="0.2">
      <c r="C41" s="67"/>
    </row>
    <row r="42" spans="1:15" x14ac:dyDescent="0.2">
      <c r="C42" s="67"/>
    </row>
    <row r="43" spans="1:15" x14ac:dyDescent="0.2">
      <c r="C43" s="67"/>
    </row>
    <row r="44" spans="1:15" x14ac:dyDescent="0.2">
      <c r="C44" s="67"/>
    </row>
    <row r="45" spans="1:15" x14ac:dyDescent="0.2">
      <c r="C45" s="67"/>
    </row>
    <row r="46" spans="1:15" x14ac:dyDescent="0.2">
      <c r="C46" s="67"/>
    </row>
  </sheetData>
  <mergeCells count="4">
    <mergeCell ref="A34:O34"/>
    <mergeCell ref="A35:O35"/>
    <mergeCell ref="A18:A29"/>
    <mergeCell ref="A5:A16"/>
  </mergeCells>
  <hyperlinks>
    <hyperlink ref="A1" location="Contents!A1" tooltip="Contents Page" display="Return to Contents Page"/>
  </hyperlinks>
  <pageMargins left="0.74803149606299213" right="0.74803149606299213" top="0.59" bottom="0.98425196850393704" header="0.51181102362204722" footer="0.51181102362204722"/>
  <pageSetup paperSize="9" scale="6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51"/>
  <sheetViews>
    <sheetView showGridLines="0" zoomScaleNormal="100" workbookViewId="0">
      <pane ySplit="4" topLeftCell="A5" activePane="bottomLeft" state="frozen"/>
      <selection pane="bottomLeft" activeCell="A2" sqref="A2"/>
    </sheetView>
  </sheetViews>
  <sheetFormatPr defaultColWidth="9.28515625" defaultRowHeight="12.75" x14ac:dyDescent="0.2"/>
  <cols>
    <col min="1" max="1" width="8.42578125" style="3" customWidth="1"/>
    <col min="2" max="2" width="3.42578125" style="3" customWidth="1"/>
    <col min="3" max="3" width="9.28515625" style="3" customWidth="1"/>
    <col min="4" max="5" width="9.28515625" style="15" customWidth="1"/>
    <col min="6" max="6" width="9.28515625" style="1" customWidth="1"/>
    <col min="7" max="8" width="9.28515625" style="3" customWidth="1"/>
    <col min="9" max="9" width="11.28515625" style="3" customWidth="1"/>
    <col min="10" max="12" width="21.42578125" style="3" customWidth="1"/>
    <col min="13" max="16384" width="9.28515625" style="3"/>
  </cols>
  <sheetData>
    <row r="1" spans="1:9" x14ac:dyDescent="0.2">
      <c r="A1" s="124" t="s">
        <v>85</v>
      </c>
    </row>
    <row r="2" spans="1:9" ht="17.25" x14ac:dyDescent="0.25">
      <c r="A2" s="856" t="s">
        <v>459</v>
      </c>
    </row>
    <row r="3" spans="1:9" ht="15.75" x14ac:dyDescent="0.25">
      <c r="A3" s="826"/>
      <c r="B3" s="24"/>
      <c r="C3" s="24"/>
      <c r="D3" s="49"/>
      <c r="E3" s="49"/>
      <c r="F3" s="36"/>
      <c r="G3" s="25"/>
      <c r="H3" s="25"/>
      <c r="I3" s="25"/>
    </row>
    <row r="4" spans="1:9" ht="36" x14ac:dyDescent="0.2">
      <c r="A4" s="146" t="s">
        <v>0</v>
      </c>
      <c r="B4" s="147" t="s">
        <v>1</v>
      </c>
      <c r="C4" s="155" t="s">
        <v>67</v>
      </c>
      <c r="D4" s="155" t="s">
        <v>68</v>
      </c>
      <c r="E4" s="155" t="s">
        <v>69</v>
      </c>
      <c r="F4" s="155" t="s">
        <v>70</v>
      </c>
      <c r="G4" s="156" t="s">
        <v>71</v>
      </c>
      <c r="H4" s="144" t="s">
        <v>72</v>
      </c>
      <c r="I4" s="144" t="s">
        <v>73</v>
      </c>
    </row>
    <row r="5" spans="1:9" s="47" customFormat="1" ht="12" x14ac:dyDescent="0.2">
      <c r="A5" s="1230" t="s">
        <v>12</v>
      </c>
      <c r="B5" s="149" t="s">
        <v>5</v>
      </c>
      <c r="C5" s="152">
        <v>1349</v>
      </c>
      <c r="D5" s="152">
        <v>616</v>
      </c>
      <c r="E5" s="152">
        <v>427</v>
      </c>
      <c r="F5" s="140">
        <v>461</v>
      </c>
      <c r="G5" s="467">
        <v>317</v>
      </c>
      <c r="H5" s="467">
        <f>SUM(C5:G5)</f>
        <v>3170</v>
      </c>
      <c r="I5" s="157">
        <f>SUM(E5:G5)/H5</f>
        <v>0.38012618296529971</v>
      </c>
    </row>
    <row r="6" spans="1:9" s="47" customFormat="1" ht="12" x14ac:dyDescent="0.2">
      <c r="A6" s="1228"/>
      <c r="B6" s="4" t="s">
        <v>6</v>
      </c>
      <c r="C6" s="46">
        <v>1316</v>
      </c>
      <c r="D6" s="46">
        <v>571</v>
      </c>
      <c r="E6" s="46">
        <v>376</v>
      </c>
      <c r="F6" s="34">
        <v>457</v>
      </c>
      <c r="G6" s="468">
        <v>309</v>
      </c>
      <c r="H6" s="468">
        <f>SUM(C6:G6)</f>
        <v>3029</v>
      </c>
      <c r="I6" s="84">
        <f>SUM(E6:G6)/H6</f>
        <v>0.37702211951138992</v>
      </c>
    </row>
    <row r="7" spans="1:9" s="47" customFormat="1" ht="12" x14ac:dyDescent="0.2">
      <c r="A7" s="82"/>
      <c r="B7" s="4"/>
      <c r="C7" s="46"/>
      <c r="D7" s="46"/>
      <c r="E7" s="46"/>
      <c r="F7" s="34"/>
      <c r="G7" s="468"/>
      <c r="H7" s="468"/>
      <c r="I7" s="84"/>
    </row>
    <row r="8" spans="1:9" s="47" customFormat="1" ht="12" x14ac:dyDescent="0.2">
      <c r="A8" s="1199" t="s">
        <v>15</v>
      </c>
      <c r="B8" s="149" t="s">
        <v>3</v>
      </c>
      <c r="C8" s="152">
        <v>1414</v>
      </c>
      <c r="D8" s="152">
        <v>499</v>
      </c>
      <c r="E8" s="152">
        <v>335</v>
      </c>
      <c r="F8" s="140">
        <v>424</v>
      </c>
      <c r="G8" s="467">
        <v>255</v>
      </c>
      <c r="H8" s="467">
        <f>SUM(C8:G8)</f>
        <v>2927</v>
      </c>
      <c r="I8" s="157">
        <f>SUM(E8:G8)/H8</f>
        <v>0.34642979159549026</v>
      </c>
    </row>
    <row r="9" spans="1:9" s="47" customFormat="1" ht="12" x14ac:dyDescent="0.2">
      <c r="A9" s="1200"/>
      <c r="B9" s="4" t="s">
        <v>4</v>
      </c>
      <c r="C9" s="46">
        <v>1462</v>
      </c>
      <c r="D9" s="46">
        <v>494</v>
      </c>
      <c r="E9" s="46">
        <v>278</v>
      </c>
      <c r="F9" s="34">
        <v>401</v>
      </c>
      <c r="G9" s="468">
        <v>242</v>
      </c>
      <c r="H9" s="468">
        <f>SUM(C9:G9)</f>
        <v>2877</v>
      </c>
      <c r="I9" s="84">
        <f>SUM(E9:G9)/H9</f>
        <v>0.32012513034410844</v>
      </c>
    </row>
    <row r="10" spans="1:9" s="47" customFormat="1" ht="12" x14ac:dyDescent="0.2">
      <c r="A10" s="1200"/>
      <c r="B10" s="149" t="s">
        <v>5</v>
      </c>
      <c r="C10" s="152">
        <v>1440</v>
      </c>
      <c r="D10" s="152">
        <v>508</v>
      </c>
      <c r="E10" s="152">
        <v>240</v>
      </c>
      <c r="F10" s="140">
        <v>338</v>
      </c>
      <c r="G10" s="467">
        <v>228</v>
      </c>
      <c r="H10" s="467">
        <f>SUM(C10:G10)</f>
        <v>2754</v>
      </c>
      <c r="I10" s="157">
        <f>SUM(E10:G10)/H10</f>
        <v>0.29266521423384168</v>
      </c>
    </row>
    <row r="11" spans="1:9" s="47" customFormat="1" ht="12" x14ac:dyDescent="0.2">
      <c r="A11" s="1200"/>
      <c r="B11" s="4" t="s">
        <v>6</v>
      </c>
      <c r="C11" s="46">
        <v>1504</v>
      </c>
      <c r="D11" s="46">
        <v>544</v>
      </c>
      <c r="E11" s="46">
        <v>244</v>
      </c>
      <c r="F11" s="34">
        <v>325</v>
      </c>
      <c r="G11" s="469">
        <v>238</v>
      </c>
      <c r="H11" s="469">
        <f>SUM(C11:G11)</f>
        <v>2855</v>
      </c>
      <c r="I11" s="84">
        <f>SUM(E11:G11)/H11</f>
        <v>0.282661996497373</v>
      </c>
    </row>
    <row r="12" spans="1:9" s="47" customFormat="1" ht="12" x14ac:dyDescent="0.2">
      <c r="A12" s="72"/>
      <c r="B12" s="4"/>
      <c r="C12" s="46"/>
      <c r="D12" s="46"/>
      <c r="E12" s="46"/>
      <c r="F12" s="34"/>
      <c r="G12" s="469"/>
      <c r="H12" s="469"/>
      <c r="I12" s="84"/>
    </row>
    <row r="13" spans="1:9" s="47" customFormat="1" ht="12" x14ac:dyDescent="0.2">
      <c r="A13" s="1199" t="s">
        <v>18</v>
      </c>
      <c r="B13" s="149" t="s">
        <v>3</v>
      </c>
      <c r="C13" s="152">
        <v>1586</v>
      </c>
      <c r="D13" s="152">
        <v>602</v>
      </c>
      <c r="E13" s="152">
        <v>245</v>
      </c>
      <c r="F13" s="140">
        <v>281</v>
      </c>
      <c r="G13" s="467">
        <v>233</v>
      </c>
      <c r="H13" s="467">
        <f>SUM(C13:G13)</f>
        <v>2947</v>
      </c>
      <c r="I13" s="157">
        <f>SUM(E13:G13)/H13</f>
        <v>0.25755005089921956</v>
      </c>
    </row>
    <row r="14" spans="1:9" s="47" customFormat="1" ht="12" x14ac:dyDescent="0.2">
      <c r="A14" s="1200"/>
      <c r="B14" s="4" t="s">
        <v>4</v>
      </c>
      <c r="C14" s="46">
        <v>1491</v>
      </c>
      <c r="D14" s="46">
        <v>590</v>
      </c>
      <c r="E14" s="46">
        <v>257</v>
      </c>
      <c r="F14" s="34">
        <v>254</v>
      </c>
      <c r="G14" s="468">
        <v>226</v>
      </c>
      <c r="H14" s="468">
        <f>SUM(C14:G14)</f>
        <v>2818</v>
      </c>
      <c r="I14" s="84">
        <f>SUM(E14:G14)/H14</f>
        <v>0.26153300212916963</v>
      </c>
    </row>
    <row r="15" spans="1:9" s="47" customFormat="1" ht="12" x14ac:dyDescent="0.2">
      <c r="A15" s="1200"/>
      <c r="B15" s="149" t="s">
        <v>5</v>
      </c>
      <c r="C15" s="152">
        <v>1328</v>
      </c>
      <c r="D15" s="152">
        <v>578</v>
      </c>
      <c r="E15" s="152">
        <v>264</v>
      </c>
      <c r="F15" s="140">
        <v>220</v>
      </c>
      <c r="G15" s="467">
        <v>229</v>
      </c>
      <c r="H15" s="467">
        <f>SUM(C15:G15)</f>
        <v>2619</v>
      </c>
      <c r="I15" s="157">
        <f>SUM(E15:G15)/H15</f>
        <v>0.27224131347842689</v>
      </c>
    </row>
    <row r="16" spans="1:9" s="47" customFormat="1" ht="12" x14ac:dyDescent="0.2">
      <c r="A16" s="1200"/>
      <c r="B16" s="4" t="s">
        <v>6</v>
      </c>
      <c r="C16" s="46">
        <v>1302</v>
      </c>
      <c r="D16" s="46">
        <v>609</v>
      </c>
      <c r="E16" s="46">
        <v>262</v>
      </c>
      <c r="F16" s="34">
        <v>229</v>
      </c>
      <c r="G16" s="468">
        <v>216</v>
      </c>
      <c r="H16" s="468">
        <f>SUM(C16:G16)</f>
        <v>2618</v>
      </c>
      <c r="I16" s="84">
        <f>SUM(E16:G16)/H16</f>
        <v>0.2700534759358289</v>
      </c>
    </row>
    <row r="17" spans="1:10" s="47" customFormat="1" ht="12" x14ac:dyDescent="0.2">
      <c r="A17" s="72"/>
      <c r="B17" s="4"/>
      <c r="C17" s="46"/>
      <c r="D17" s="46"/>
      <c r="E17" s="46"/>
      <c r="F17" s="34"/>
      <c r="G17" s="468"/>
      <c r="H17" s="468"/>
      <c r="I17" s="84"/>
    </row>
    <row r="18" spans="1:10" s="47" customFormat="1" ht="12" x14ac:dyDescent="0.2">
      <c r="A18" s="1199" t="s">
        <v>21</v>
      </c>
      <c r="B18" s="149" t="s">
        <v>3</v>
      </c>
      <c r="C18" s="152">
        <v>1459</v>
      </c>
      <c r="D18" s="152">
        <v>579</v>
      </c>
      <c r="E18" s="152">
        <v>277</v>
      </c>
      <c r="F18" s="353">
        <v>220</v>
      </c>
      <c r="G18" s="353">
        <v>216</v>
      </c>
      <c r="H18" s="353">
        <f>SUM(C18:G18)</f>
        <v>2751</v>
      </c>
      <c r="I18" s="141">
        <f>SUM(E18:G18)/H18</f>
        <v>0.25917848055252635</v>
      </c>
    </row>
    <row r="19" spans="1:10" s="47" customFormat="1" ht="12" x14ac:dyDescent="0.2">
      <c r="A19" s="1200"/>
      <c r="B19" s="4" t="s">
        <v>4</v>
      </c>
      <c r="C19" s="46">
        <v>1536</v>
      </c>
      <c r="D19" s="46">
        <v>561</v>
      </c>
      <c r="E19" s="46">
        <v>300</v>
      </c>
      <c r="F19" s="105">
        <v>221</v>
      </c>
      <c r="G19" s="105">
        <v>212</v>
      </c>
      <c r="H19" s="105">
        <f>SUM(C19:G19)</f>
        <v>2830</v>
      </c>
      <c r="I19" s="33">
        <f>SUM(E19:G19)/H19</f>
        <v>0.25901060070671378</v>
      </c>
    </row>
    <row r="20" spans="1:10" s="47" customFormat="1" ht="12" x14ac:dyDescent="0.2">
      <c r="A20" s="1200"/>
      <c r="B20" s="149" t="s">
        <v>5</v>
      </c>
      <c r="C20" s="152">
        <v>1448</v>
      </c>
      <c r="D20" s="152">
        <v>538</v>
      </c>
      <c r="E20" s="152">
        <v>303</v>
      </c>
      <c r="F20" s="353">
        <v>219</v>
      </c>
      <c r="G20" s="353">
        <v>210</v>
      </c>
      <c r="H20" s="353">
        <f>SUM(C20:G20)</f>
        <v>2718</v>
      </c>
      <c r="I20" s="141">
        <f>SUM(E20:G20)/H20</f>
        <v>0.26931567328918321</v>
      </c>
    </row>
    <row r="21" spans="1:10" s="47" customFormat="1" ht="12" x14ac:dyDescent="0.2">
      <c r="A21" s="1200"/>
      <c r="B21" s="4" t="s">
        <v>6</v>
      </c>
      <c r="C21" s="46">
        <v>1552</v>
      </c>
      <c r="D21" s="46">
        <v>528</v>
      </c>
      <c r="E21" s="46">
        <v>308</v>
      </c>
      <c r="F21" s="105">
        <v>244</v>
      </c>
      <c r="G21" s="34">
        <v>213</v>
      </c>
      <c r="H21" s="105">
        <f>SUM(C21:G21)</f>
        <v>2845</v>
      </c>
      <c r="I21" s="33">
        <f>SUM(E21:G21)/H21</f>
        <v>0.26889279437609842</v>
      </c>
    </row>
    <row r="22" spans="1:10" s="47" customFormat="1" ht="12" x14ac:dyDescent="0.2">
      <c r="A22" s="369"/>
      <c r="B22" s="4"/>
      <c r="C22" s="46"/>
      <c r="D22" s="46"/>
      <c r="E22" s="46"/>
      <c r="F22" s="34"/>
      <c r="G22" s="468"/>
      <c r="H22" s="468"/>
      <c r="I22" s="84"/>
    </row>
    <row r="23" spans="1:10" s="47" customFormat="1" ht="12" x14ac:dyDescent="0.2">
      <c r="A23" s="1199" t="s">
        <v>233</v>
      </c>
      <c r="B23" s="503" t="s">
        <v>3</v>
      </c>
      <c r="C23" s="621">
        <v>1684</v>
      </c>
      <c r="D23" s="621">
        <v>558</v>
      </c>
      <c r="E23" s="621">
        <v>315</v>
      </c>
      <c r="F23" s="621">
        <v>258</v>
      </c>
      <c r="G23" s="621">
        <v>214</v>
      </c>
      <c r="H23" s="353">
        <f>SUM(C23:G23)</f>
        <v>3029</v>
      </c>
      <c r="I23" s="510">
        <f>SUM(E23:G23)/H23</f>
        <v>0.25982172334103665</v>
      </c>
    </row>
    <row r="24" spans="1:10" s="47" customFormat="1" ht="12" x14ac:dyDescent="0.2">
      <c r="A24" s="1200"/>
      <c r="B24" s="487" t="s">
        <v>4</v>
      </c>
      <c r="C24" s="618">
        <v>1902</v>
      </c>
      <c r="D24" s="618">
        <v>569</v>
      </c>
      <c r="E24" s="618">
        <v>322</v>
      </c>
      <c r="F24" s="105">
        <v>276</v>
      </c>
      <c r="G24" s="105">
        <v>214</v>
      </c>
      <c r="H24" s="105">
        <f>SUM(C24:G24)</f>
        <v>3283</v>
      </c>
      <c r="I24" s="493">
        <f>SUM(E24:G24)/H24</f>
        <v>0.24733475479744135</v>
      </c>
    </row>
    <row r="25" spans="1:10" s="47" customFormat="1" ht="12" x14ac:dyDescent="0.2">
      <c r="A25" s="1200"/>
      <c r="B25" s="503" t="s">
        <v>5</v>
      </c>
      <c r="C25" s="621">
        <v>1865</v>
      </c>
      <c r="D25" s="621">
        <v>570</v>
      </c>
      <c r="E25" s="621">
        <v>303</v>
      </c>
      <c r="F25" s="353">
        <v>311</v>
      </c>
      <c r="G25" s="353">
        <v>211</v>
      </c>
      <c r="H25" s="353">
        <f>SUM(C25:G25)</f>
        <v>3260</v>
      </c>
      <c r="I25" s="500">
        <f>SUM(E25:G25)/H25</f>
        <v>0.25306748466257667</v>
      </c>
      <c r="J25" s="84"/>
    </row>
    <row r="26" spans="1:10" s="47" customFormat="1" ht="12" x14ac:dyDescent="0.2">
      <c r="A26" s="1200"/>
      <c r="B26" s="487" t="s">
        <v>6</v>
      </c>
      <c r="C26" s="618">
        <v>1847</v>
      </c>
      <c r="D26" s="618">
        <v>627</v>
      </c>
      <c r="E26" s="618">
        <v>313</v>
      </c>
      <c r="F26" s="105">
        <v>325</v>
      </c>
      <c r="G26" s="105">
        <v>211</v>
      </c>
      <c r="H26" s="105">
        <f>SUM(C26:G26)</f>
        <v>3323</v>
      </c>
      <c r="I26" s="493">
        <f>SUM(E26:G26)/H26</f>
        <v>0.2554920252783629</v>
      </c>
    </row>
    <row r="27" spans="1:10" s="494" customFormat="1" ht="12" x14ac:dyDescent="0.2">
      <c r="A27" s="492"/>
      <c r="B27" s="487"/>
      <c r="C27" s="617"/>
      <c r="D27" s="617"/>
      <c r="E27" s="599"/>
      <c r="F27" s="342"/>
      <c r="G27" s="34"/>
      <c r="H27" s="342"/>
      <c r="I27" s="493"/>
    </row>
    <row r="28" spans="1:10" s="494" customFormat="1" ht="12" x14ac:dyDescent="0.2">
      <c r="A28" s="1199" t="s">
        <v>265</v>
      </c>
      <c r="B28" s="642" t="s">
        <v>3</v>
      </c>
      <c r="C28" s="621">
        <v>1870</v>
      </c>
      <c r="D28" s="621">
        <v>733</v>
      </c>
      <c r="E28" s="621">
        <v>321</v>
      </c>
      <c r="F28" s="621">
        <v>342</v>
      </c>
      <c r="G28" s="621">
        <v>224</v>
      </c>
      <c r="H28" s="353">
        <f>SUM(C28:G28)</f>
        <v>3490</v>
      </c>
      <c r="I28" s="657">
        <f>SUM(E28:G28)/H28</f>
        <v>0.2541547277936963</v>
      </c>
    </row>
    <row r="29" spans="1:10" s="494" customFormat="1" ht="12" x14ac:dyDescent="0.2">
      <c r="A29" s="1200"/>
      <c r="B29" s="638" t="s">
        <v>4</v>
      </c>
      <c r="C29" s="618">
        <v>1906</v>
      </c>
      <c r="D29" s="618">
        <v>735</v>
      </c>
      <c r="E29" s="618">
        <v>305</v>
      </c>
      <c r="F29" s="105">
        <v>342</v>
      </c>
      <c r="G29" s="105">
        <v>219</v>
      </c>
      <c r="H29" s="105">
        <f>SUM(C29:G29)</f>
        <v>3507</v>
      </c>
      <c r="I29" s="493">
        <f>SUM(E29:G29)/H29</f>
        <v>0.24693470202452239</v>
      </c>
    </row>
    <row r="30" spans="1:10" s="494" customFormat="1" ht="12" x14ac:dyDescent="0.2">
      <c r="A30" s="1200"/>
      <c r="B30" s="642" t="s">
        <v>5</v>
      </c>
      <c r="C30" s="621">
        <v>1743</v>
      </c>
      <c r="D30" s="621">
        <v>792</v>
      </c>
      <c r="E30" s="621">
        <v>307</v>
      </c>
      <c r="F30" s="353">
        <v>338</v>
      </c>
      <c r="G30" s="353">
        <v>218</v>
      </c>
      <c r="H30" s="353">
        <f>SUM(C30:G30)</f>
        <v>3398</v>
      </c>
      <c r="I30" s="500">
        <f>SUM(E30:G30)/H30</f>
        <v>0.25397292525014714</v>
      </c>
    </row>
    <row r="31" spans="1:10" s="494" customFormat="1" ht="12" x14ac:dyDescent="0.2">
      <c r="A31" s="1200"/>
      <c r="B31" s="638" t="s">
        <v>6</v>
      </c>
      <c r="C31" s="618">
        <v>1695</v>
      </c>
      <c r="D31" s="618">
        <v>799</v>
      </c>
      <c r="E31" s="618">
        <v>327</v>
      </c>
      <c r="F31" s="105">
        <v>313</v>
      </c>
      <c r="G31" s="105">
        <v>239</v>
      </c>
      <c r="H31" s="105">
        <f>SUM(C31:G31)</f>
        <v>3373</v>
      </c>
      <c r="I31" s="493">
        <f>SUM(E31:G31)/H31</f>
        <v>0.26059887340646309</v>
      </c>
    </row>
    <row r="32" spans="1:10" s="494" customFormat="1" ht="12" x14ac:dyDescent="0.2">
      <c r="A32" s="720"/>
      <c r="B32" s="638"/>
      <c r="C32" s="617"/>
      <c r="D32" s="617"/>
      <c r="E32" s="599"/>
      <c r="F32" s="342"/>
      <c r="G32" s="34"/>
      <c r="H32" s="342"/>
      <c r="I32" s="493"/>
    </row>
    <row r="33" spans="1:9" s="494" customFormat="1" ht="12" x14ac:dyDescent="0.2">
      <c r="A33" s="1199" t="s">
        <v>268</v>
      </c>
      <c r="B33" s="642" t="s">
        <v>3</v>
      </c>
      <c r="C33" s="621">
        <v>1799</v>
      </c>
      <c r="D33" s="621">
        <v>733</v>
      </c>
      <c r="E33" s="621">
        <v>409</v>
      </c>
      <c r="F33" s="621">
        <v>325</v>
      </c>
      <c r="G33" s="621">
        <v>254</v>
      </c>
      <c r="H33" s="353">
        <f>SUM(C33:G33)</f>
        <v>3520</v>
      </c>
      <c r="I33" s="657">
        <f>SUM(E33:G33)/H33</f>
        <v>0.2806818181818182</v>
      </c>
    </row>
    <row r="34" spans="1:9" s="494" customFormat="1" ht="12" x14ac:dyDescent="0.2">
      <c r="A34" s="1200"/>
      <c r="B34" s="638" t="s">
        <v>4</v>
      </c>
      <c r="C34" s="618">
        <v>1973</v>
      </c>
      <c r="D34" s="618">
        <v>779</v>
      </c>
      <c r="E34" s="618">
        <v>413</v>
      </c>
      <c r="F34" s="105">
        <v>343</v>
      </c>
      <c r="G34" s="105">
        <v>267</v>
      </c>
      <c r="H34" s="105">
        <f>SUM(C34:G34)</f>
        <v>3775</v>
      </c>
      <c r="I34" s="493">
        <f>SUM(E34:G34)/H34</f>
        <v>0.27099337748344371</v>
      </c>
    </row>
    <row r="35" spans="1:9" s="494" customFormat="1" ht="12" x14ac:dyDescent="0.2">
      <c r="A35" s="1200"/>
      <c r="B35" s="642" t="s">
        <v>5</v>
      </c>
      <c r="C35" s="621">
        <v>1768</v>
      </c>
      <c r="D35" s="621">
        <v>712</v>
      </c>
      <c r="E35" s="621">
        <v>467</v>
      </c>
      <c r="F35" s="353">
        <v>327</v>
      </c>
      <c r="G35" s="353">
        <v>287</v>
      </c>
      <c r="H35" s="353">
        <f>SUM(C35:G35)</f>
        <v>3561</v>
      </c>
      <c r="I35" s="500">
        <f>SUM(E35:G35)/H35</f>
        <v>0.30356641392867173</v>
      </c>
    </row>
    <row r="36" spans="1:9" s="47" customFormat="1" ht="12" x14ac:dyDescent="0.2">
      <c r="A36" s="1200"/>
      <c r="B36" s="638" t="s">
        <v>6</v>
      </c>
      <c r="C36" s="618">
        <v>1787</v>
      </c>
      <c r="D36" s="618">
        <v>673</v>
      </c>
      <c r="E36" s="618">
        <v>455</v>
      </c>
      <c r="F36" s="105">
        <v>335</v>
      </c>
      <c r="G36" s="105">
        <v>294</v>
      </c>
      <c r="H36" s="105">
        <f>SUM(C36:G36)</f>
        <v>3544</v>
      </c>
      <c r="I36" s="493">
        <f>SUM(E36:G36)/H36</f>
        <v>0.30586907449209932</v>
      </c>
    </row>
    <row r="37" spans="1:9" s="494" customFormat="1" ht="12" x14ac:dyDescent="0.2">
      <c r="A37" s="1028"/>
      <c r="B37" s="638"/>
      <c r="C37" s="618"/>
      <c r="D37" s="618"/>
      <c r="E37" s="618"/>
      <c r="F37" s="105"/>
      <c r="G37" s="105"/>
      <c r="H37" s="105"/>
      <c r="I37" s="493"/>
    </row>
    <row r="38" spans="1:9" s="494" customFormat="1" ht="12" x14ac:dyDescent="0.2">
      <c r="A38" s="1199" t="s">
        <v>269</v>
      </c>
      <c r="B38" s="642" t="s">
        <v>3</v>
      </c>
      <c r="C38" s="621">
        <v>1820</v>
      </c>
      <c r="D38" s="621">
        <v>699</v>
      </c>
      <c r="E38" s="621">
        <v>411</v>
      </c>
      <c r="F38" s="621">
        <v>365</v>
      </c>
      <c r="G38" s="621">
        <v>282</v>
      </c>
      <c r="H38" s="621">
        <f>SUM(C38:G38)</f>
        <v>3577</v>
      </c>
      <c r="I38" s="657">
        <f>SUM(E38:G38)/H38</f>
        <v>0.29577858540676544</v>
      </c>
    </row>
    <row r="39" spans="1:9" s="494" customFormat="1" ht="12" x14ac:dyDescent="0.2">
      <c r="A39" s="1200"/>
      <c r="B39" s="638" t="s">
        <v>4</v>
      </c>
      <c r="C39" s="618">
        <v>2010</v>
      </c>
      <c r="D39" s="618">
        <v>729</v>
      </c>
      <c r="E39" s="618">
        <v>409</v>
      </c>
      <c r="F39" s="618">
        <v>352</v>
      </c>
      <c r="G39" s="618">
        <v>287</v>
      </c>
      <c r="H39" s="618">
        <f>SUM(C39:G39)</f>
        <v>3787</v>
      </c>
      <c r="I39" s="602">
        <f>SUM(E39:G39)/H39</f>
        <v>0.27673620279904937</v>
      </c>
    </row>
    <row r="40" spans="1:9" s="494" customFormat="1" ht="12" x14ac:dyDescent="0.2">
      <c r="A40" s="1200"/>
      <c r="B40" s="642" t="s">
        <v>5</v>
      </c>
      <c r="C40" s="621">
        <v>1907</v>
      </c>
      <c r="D40" s="621">
        <v>697</v>
      </c>
      <c r="E40" s="621">
        <v>395</v>
      </c>
      <c r="F40" s="621">
        <v>332</v>
      </c>
      <c r="G40" s="621">
        <v>265</v>
      </c>
      <c r="H40" s="621">
        <f>SUM(C40:G40)</f>
        <v>3596</v>
      </c>
      <c r="I40" s="657">
        <f>SUM(E40:G40)/H40</f>
        <v>0.27586206896551724</v>
      </c>
    </row>
    <row r="41" spans="1:9" s="494" customFormat="1" ht="12" x14ac:dyDescent="0.2">
      <c r="A41" s="1200"/>
      <c r="B41" s="638" t="s">
        <v>6</v>
      </c>
      <c r="C41" s="618">
        <v>1874</v>
      </c>
      <c r="D41" s="618">
        <v>720</v>
      </c>
      <c r="E41" s="618">
        <v>377</v>
      </c>
      <c r="F41" s="618">
        <v>363</v>
      </c>
      <c r="G41" s="618">
        <v>236</v>
      </c>
      <c r="H41" s="618">
        <f>SUM(C41:G41)</f>
        <v>3570</v>
      </c>
      <c r="I41" s="602">
        <f>SUM(E41:G41)/H41</f>
        <v>0.27338935574229689</v>
      </c>
    </row>
    <row r="42" spans="1:9" s="494" customFormat="1" ht="12" x14ac:dyDescent="0.2">
      <c r="A42" s="920"/>
      <c r="B42" s="638"/>
      <c r="C42" s="617"/>
      <c r="D42" s="617"/>
      <c r="E42" s="599"/>
      <c r="F42" s="342"/>
      <c r="G42" s="34"/>
      <c r="H42" s="342"/>
      <c r="I42" s="493"/>
    </row>
    <row r="43" spans="1:9" s="494" customFormat="1" ht="12" x14ac:dyDescent="0.2">
      <c r="A43" s="1201" t="s">
        <v>270</v>
      </c>
      <c r="B43" s="642" t="s">
        <v>3</v>
      </c>
      <c r="C43" s="621">
        <v>2068</v>
      </c>
      <c r="D43" s="621">
        <v>755</v>
      </c>
      <c r="E43" s="621">
        <v>431</v>
      </c>
      <c r="F43" s="621">
        <v>363</v>
      </c>
      <c r="G43" s="621">
        <v>216</v>
      </c>
      <c r="H43" s="621">
        <f>SUM(C43:G43)</f>
        <v>3833</v>
      </c>
      <c r="I43" s="657">
        <f>SUM(E43:G43)/H43</f>
        <v>0.26350117401513173</v>
      </c>
    </row>
    <row r="44" spans="1:9" s="494" customFormat="1" ht="12" x14ac:dyDescent="0.2">
      <c r="A44" s="1201"/>
      <c r="B44" s="638" t="s">
        <v>4</v>
      </c>
      <c r="C44" s="618">
        <v>1994</v>
      </c>
      <c r="D44" s="618">
        <v>845</v>
      </c>
      <c r="E44" s="618">
        <v>473</v>
      </c>
      <c r="F44" s="618">
        <v>390</v>
      </c>
      <c r="G44" s="618">
        <v>230</v>
      </c>
      <c r="H44" s="618">
        <f>SUM(C44:G44)</f>
        <v>3932</v>
      </c>
      <c r="I44" s="602">
        <f>SUM(E44:G44)/H44</f>
        <v>0.27797558494404884</v>
      </c>
    </row>
    <row r="45" spans="1:9" s="494" customFormat="1" ht="12" x14ac:dyDescent="0.2">
      <c r="A45" s="1201"/>
      <c r="B45" s="642" t="s">
        <v>5</v>
      </c>
      <c r="C45" s="621">
        <v>1981</v>
      </c>
      <c r="D45" s="621">
        <v>945</v>
      </c>
      <c r="E45" s="621">
        <v>473</v>
      </c>
      <c r="F45" s="621">
        <v>407</v>
      </c>
      <c r="G45" s="621">
        <v>236</v>
      </c>
      <c r="H45" s="621">
        <f>SUM(C45:G45)</f>
        <v>4042</v>
      </c>
      <c r="I45" s="657">
        <f>SUM(E45:G45)/H45</f>
        <v>0.27610094012864916</v>
      </c>
    </row>
    <row r="46" spans="1:9" s="494" customFormat="1" ht="12" hidden="1" x14ac:dyDescent="0.2">
      <c r="A46" s="1264"/>
      <c r="B46" s="638" t="s">
        <v>6</v>
      </c>
      <c r="C46" s="618"/>
      <c r="D46" s="618"/>
      <c r="E46" s="618"/>
      <c r="F46" s="618"/>
      <c r="G46" s="618"/>
      <c r="H46" s="618">
        <f>SUM(C46:G46)</f>
        <v>0</v>
      </c>
      <c r="I46" s="602" t="e">
        <f>SUM(E46:G46)/H46</f>
        <v>#DIV/0!</v>
      </c>
    </row>
    <row r="47" spans="1:9" s="47" customFormat="1" x14ac:dyDescent="0.2">
      <c r="A47" s="179" t="s">
        <v>84</v>
      </c>
      <c r="B47" s="180"/>
      <c r="C47" s="180"/>
      <c r="D47" s="181"/>
      <c r="E47" s="181"/>
      <c r="F47" s="725"/>
      <c r="G47" s="180"/>
      <c r="H47" s="180"/>
      <c r="I47" s="180"/>
    </row>
    <row r="48" spans="1:9" s="494" customFormat="1" x14ac:dyDescent="0.2">
      <c r="A48" s="636"/>
      <c r="B48" s="636"/>
      <c r="C48" s="636"/>
      <c r="D48" s="35"/>
      <c r="E48" s="35"/>
      <c r="F48" s="23"/>
      <c r="G48" s="636"/>
      <c r="H48" s="636"/>
      <c r="I48" s="636"/>
    </row>
    <row r="49" spans="1:9" x14ac:dyDescent="0.2">
      <c r="A49" s="92" t="s">
        <v>56</v>
      </c>
      <c r="I49" s="1"/>
    </row>
    <row r="50" spans="1:9" x14ac:dyDescent="0.2">
      <c r="A50" s="99" t="s">
        <v>172</v>
      </c>
      <c r="B50" s="96"/>
      <c r="C50" s="96"/>
      <c r="D50" s="96"/>
      <c r="E50" s="96"/>
      <c r="F50" s="98"/>
      <c r="I50" s="1"/>
    </row>
    <row r="51" spans="1:9" x14ac:dyDescent="0.2">
      <c r="A51" s="1263" t="s">
        <v>460</v>
      </c>
      <c r="B51" s="1263"/>
      <c r="C51" s="1263"/>
      <c r="D51" s="1263"/>
      <c r="E51" s="1263"/>
      <c r="F51" s="1263"/>
      <c r="G51" s="1263"/>
      <c r="H51" s="1263"/>
      <c r="I51" s="1263"/>
    </row>
  </sheetData>
  <dataConsolidate link="1"/>
  <mergeCells count="10">
    <mergeCell ref="A51:I51"/>
    <mergeCell ref="A33:A36"/>
    <mergeCell ref="A28:A31"/>
    <mergeCell ref="A43:A46"/>
    <mergeCell ref="A5:A6"/>
    <mergeCell ref="A8:A11"/>
    <mergeCell ref="A13:A16"/>
    <mergeCell ref="A18:A21"/>
    <mergeCell ref="A23:A26"/>
    <mergeCell ref="A38:A41"/>
  </mergeCells>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orientation="portrait" r:id="rId1"/>
  <headerFooter alignWithMargins="0"/>
  <ignoredErrors>
    <ignoredError sqref="I5 I34"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Q60"/>
  <sheetViews>
    <sheetView showGridLines="0" zoomScaleNormal="100" workbookViewId="0">
      <pane ySplit="4" topLeftCell="A5" activePane="bottomLeft" state="frozen"/>
      <selection pane="bottomLeft" activeCell="A2" sqref="A2"/>
    </sheetView>
  </sheetViews>
  <sheetFormatPr defaultRowHeight="12.75" x14ac:dyDescent="0.2"/>
  <cols>
    <col min="1" max="1" width="7" style="53" customWidth="1"/>
    <col min="2" max="2" width="29.5703125" style="53" customWidth="1"/>
    <col min="3" max="15" width="7.42578125" style="53" customWidth="1"/>
    <col min="16" max="16" width="0.28515625" style="53" customWidth="1"/>
    <col min="17" max="180" width="9.28515625" style="53"/>
    <col min="181" max="181" width="10.28515625" style="53" customWidth="1"/>
    <col min="182" max="182" width="12.7109375" style="53" customWidth="1"/>
    <col min="183" max="183" width="9" style="53" customWidth="1"/>
    <col min="184" max="184" width="10.28515625" style="53" customWidth="1"/>
    <col min="185" max="185" width="7" style="53" customWidth="1"/>
    <col min="186" max="186" width="4.5703125" style="53" customWidth="1"/>
    <col min="187" max="188" width="6.7109375" style="53" customWidth="1"/>
    <col min="189" max="189" width="7.5703125" style="53" customWidth="1"/>
    <col min="190" max="190" width="6.42578125" style="53" customWidth="1"/>
    <col min="191" max="191" width="7" style="53" customWidth="1"/>
    <col min="192" max="192" width="7.28515625" style="53" customWidth="1"/>
    <col min="193" max="193" width="9.28515625" style="53"/>
    <col min="194" max="194" width="10.7109375" style="53" bestFit="1" customWidth="1"/>
    <col min="195" max="195" width="9.28515625" style="53"/>
    <col min="196" max="196" width="7.5703125" style="53" customWidth="1"/>
    <col min="197" max="199" width="9.28515625" style="53"/>
    <col min="200" max="200" width="13" style="53" customWidth="1"/>
    <col min="201" max="201" width="13.42578125" style="53" customWidth="1"/>
    <col min="202" max="205" width="9.28515625" style="53"/>
    <col min="206" max="206" width="10" style="53" customWidth="1"/>
    <col min="207" max="436" width="9.28515625" style="53"/>
    <col min="437" max="437" width="10.28515625" style="53" customWidth="1"/>
    <col min="438" max="438" width="12.7109375" style="53" customWidth="1"/>
    <col min="439" max="439" width="9" style="53" customWidth="1"/>
    <col min="440" max="440" width="10.28515625" style="53" customWidth="1"/>
    <col min="441" max="441" width="7" style="53" customWidth="1"/>
    <col min="442" max="442" width="4.5703125" style="53" customWidth="1"/>
    <col min="443" max="444" width="6.7109375" style="53" customWidth="1"/>
    <col min="445" max="445" width="7.5703125" style="53" customWidth="1"/>
    <col min="446" max="446" width="6.42578125" style="53" customWidth="1"/>
    <col min="447" max="447" width="7" style="53" customWidth="1"/>
    <col min="448" max="448" width="7.28515625" style="53" customWidth="1"/>
    <col min="449" max="449" width="9.28515625" style="53"/>
    <col min="450" max="450" width="10.7109375" style="53" bestFit="1" customWidth="1"/>
    <col min="451" max="451" width="9.28515625" style="53"/>
    <col min="452" max="452" width="7.5703125" style="53" customWidth="1"/>
    <col min="453" max="455" width="9.28515625" style="53"/>
    <col min="456" max="456" width="13" style="53" customWidth="1"/>
    <col min="457" max="457" width="13.42578125" style="53" customWidth="1"/>
    <col min="458" max="461" width="9.28515625" style="53"/>
    <col min="462" max="462" width="10" style="53" customWidth="1"/>
    <col min="463" max="692" width="9.28515625" style="53"/>
    <col min="693" max="693" width="10.28515625" style="53" customWidth="1"/>
    <col min="694" max="694" width="12.7109375" style="53" customWidth="1"/>
    <col min="695" max="695" width="9" style="53" customWidth="1"/>
    <col min="696" max="696" width="10.28515625" style="53" customWidth="1"/>
    <col min="697" max="697" width="7" style="53" customWidth="1"/>
    <col min="698" max="698" width="4.5703125" style="53" customWidth="1"/>
    <col min="699" max="700" width="6.7109375" style="53" customWidth="1"/>
    <col min="701" max="701" width="7.5703125" style="53" customWidth="1"/>
    <col min="702" max="702" width="6.42578125" style="53" customWidth="1"/>
    <col min="703" max="703" width="7" style="53" customWidth="1"/>
    <col min="704" max="704" width="7.28515625" style="53" customWidth="1"/>
    <col min="705" max="705" width="9.28515625" style="53"/>
    <col min="706" max="706" width="10.7109375" style="53" bestFit="1" customWidth="1"/>
    <col min="707" max="707" width="9.28515625" style="53"/>
    <col min="708" max="708" width="7.5703125" style="53" customWidth="1"/>
    <col min="709" max="711" width="9.28515625" style="53"/>
    <col min="712" max="712" width="13" style="53" customWidth="1"/>
    <col min="713" max="713" width="13.42578125" style="53" customWidth="1"/>
    <col min="714" max="717" width="9.28515625" style="53"/>
    <col min="718" max="718" width="10" style="53" customWidth="1"/>
    <col min="719" max="948" width="9.28515625" style="53"/>
    <col min="949" max="949" width="10.28515625" style="53" customWidth="1"/>
    <col min="950" max="950" width="12.7109375" style="53" customWidth="1"/>
    <col min="951" max="951" width="9" style="53" customWidth="1"/>
    <col min="952" max="952" width="10.28515625" style="53" customWidth="1"/>
    <col min="953" max="953" width="7" style="53" customWidth="1"/>
    <col min="954" max="954" width="4.5703125" style="53" customWidth="1"/>
    <col min="955" max="956" width="6.7109375" style="53" customWidth="1"/>
    <col min="957" max="957" width="7.5703125" style="53" customWidth="1"/>
    <col min="958" max="958" width="6.42578125" style="53" customWidth="1"/>
    <col min="959" max="959" width="7" style="53" customWidth="1"/>
    <col min="960" max="960" width="7.28515625" style="53" customWidth="1"/>
    <col min="961" max="961" width="9.28515625" style="53"/>
    <col min="962" max="962" width="10.7109375" style="53" bestFit="1" customWidth="1"/>
    <col min="963" max="963" width="9.28515625" style="53"/>
    <col min="964" max="964" width="7.5703125" style="53" customWidth="1"/>
    <col min="965" max="967" width="9.28515625" style="53"/>
    <col min="968" max="968" width="13" style="53" customWidth="1"/>
    <col min="969" max="969" width="13.42578125" style="53" customWidth="1"/>
    <col min="970" max="973" width="9.28515625" style="53"/>
    <col min="974" max="974" width="10" style="53" customWidth="1"/>
    <col min="975" max="1204" width="9.28515625" style="53"/>
    <col min="1205" max="1205" width="10.28515625" style="53" customWidth="1"/>
    <col min="1206" max="1206" width="12.7109375" style="53" customWidth="1"/>
    <col min="1207" max="1207" width="9" style="53" customWidth="1"/>
    <col min="1208" max="1208" width="10.28515625" style="53" customWidth="1"/>
    <col min="1209" max="1209" width="7" style="53" customWidth="1"/>
    <col min="1210" max="1210" width="4.5703125" style="53" customWidth="1"/>
    <col min="1211" max="1212" width="6.7109375" style="53" customWidth="1"/>
    <col min="1213" max="1213" width="7.5703125" style="53" customWidth="1"/>
    <col min="1214" max="1214" width="6.42578125" style="53" customWidth="1"/>
    <col min="1215" max="1215" width="7" style="53" customWidth="1"/>
    <col min="1216" max="1216" width="7.28515625" style="53" customWidth="1"/>
    <col min="1217" max="1217" width="9.28515625" style="53"/>
    <col min="1218" max="1218" width="10.7109375" style="53" bestFit="1" customWidth="1"/>
    <col min="1219" max="1219" width="9.28515625" style="53"/>
    <col min="1220" max="1220" width="7.5703125" style="53" customWidth="1"/>
    <col min="1221" max="1223" width="9.28515625" style="53"/>
    <col min="1224" max="1224" width="13" style="53" customWidth="1"/>
    <col min="1225" max="1225" width="13.42578125" style="53" customWidth="1"/>
    <col min="1226" max="1229" width="9.28515625" style="53"/>
    <col min="1230" max="1230" width="10" style="53" customWidth="1"/>
    <col min="1231" max="1460" width="9.28515625" style="53"/>
    <col min="1461" max="1461" width="10.28515625" style="53" customWidth="1"/>
    <col min="1462" max="1462" width="12.7109375" style="53" customWidth="1"/>
    <col min="1463" max="1463" width="9" style="53" customWidth="1"/>
    <col min="1464" max="1464" width="10.28515625" style="53" customWidth="1"/>
    <col min="1465" max="1465" width="7" style="53" customWidth="1"/>
    <col min="1466" max="1466" width="4.5703125" style="53" customWidth="1"/>
    <col min="1467" max="1468" width="6.7109375" style="53" customWidth="1"/>
    <col min="1469" max="1469" width="7.5703125" style="53" customWidth="1"/>
    <col min="1470" max="1470" width="6.42578125" style="53" customWidth="1"/>
    <col min="1471" max="1471" width="7" style="53" customWidth="1"/>
    <col min="1472" max="1472" width="7.28515625" style="53" customWidth="1"/>
    <col min="1473" max="1473" width="9.28515625" style="53"/>
    <col min="1474" max="1474" width="10.7109375" style="53" bestFit="1" customWidth="1"/>
    <col min="1475" max="1475" width="9.28515625" style="53"/>
    <col min="1476" max="1476" width="7.5703125" style="53" customWidth="1"/>
    <col min="1477" max="1479" width="9.28515625" style="53"/>
    <col min="1480" max="1480" width="13" style="53" customWidth="1"/>
    <col min="1481" max="1481" width="13.42578125" style="53" customWidth="1"/>
    <col min="1482" max="1485" width="9.28515625" style="53"/>
    <col min="1486" max="1486" width="10" style="53" customWidth="1"/>
    <col min="1487" max="1716" width="9.28515625" style="53"/>
    <col min="1717" max="1717" width="10.28515625" style="53" customWidth="1"/>
    <col min="1718" max="1718" width="12.7109375" style="53" customWidth="1"/>
    <col min="1719" max="1719" width="9" style="53" customWidth="1"/>
    <col min="1720" max="1720" width="10.28515625" style="53" customWidth="1"/>
    <col min="1721" max="1721" width="7" style="53" customWidth="1"/>
    <col min="1722" max="1722" width="4.5703125" style="53" customWidth="1"/>
    <col min="1723" max="1724" width="6.7109375" style="53" customWidth="1"/>
    <col min="1725" max="1725" width="7.5703125" style="53" customWidth="1"/>
    <col min="1726" max="1726" width="6.42578125" style="53" customWidth="1"/>
    <col min="1727" max="1727" width="7" style="53" customWidth="1"/>
    <col min="1728" max="1728" width="7.28515625" style="53" customWidth="1"/>
    <col min="1729" max="1729" width="9.28515625" style="53"/>
    <col min="1730" max="1730" width="10.7109375" style="53" bestFit="1" customWidth="1"/>
    <col min="1731" max="1731" width="9.28515625" style="53"/>
    <col min="1732" max="1732" width="7.5703125" style="53" customWidth="1"/>
    <col min="1733" max="1735" width="9.28515625" style="53"/>
    <col min="1736" max="1736" width="13" style="53" customWidth="1"/>
    <col min="1737" max="1737" width="13.42578125" style="53" customWidth="1"/>
    <col min="1738" max="1741" width="9.28515625" style="53"/>
    <col min="1742" max="1742" width="10" style="53" customWidth="1"/>
    <col min="1743" max="1972" width="9.28515625" style="53"/>
    <col min="1973" max="1973" width="10.28515625" style="53" customWidth="1"/>
    <col min="1974" max="1974" width="12.7109375" style="53" customWidth="1"/>
    <col min="1975" max="1975" width="9" style="53" customWidth="1"/>
    <col min="1976" max="1976" width="10.28515625" style="53" customWidth="1"/>
    <col min="1977" max="1977" width="7" style="53" customWidth="1"/>
    <col min="1978" max="1978" width="4.5703125" style="53" customWidth="1"/>
    <col min="1979" max="1980" width="6.7109375" style="53" customWidth="1"/>
    <col min="1981" max="1981" width="7.5703125" style="53" customWidth="1"/>
    <col min="1982" max="1982" width="6.42578125" style="53" customWidth="1"/>
    <col min="1983" max="1983" width="7" style="53" customWidth="1"/>
    <col min="1984" max="1984" width="7.28515625" style="53" customWidth="1"/>
    <col min="1985" max="1985" width="9.28515625" style="53"/>
    <col min="1986" max="1986" width="10.7109375" style="53" bestFit="1" customWidth="1"/>
    <col min="1987" max="1987" width="9.28515625" style="53"/>
    <col min="1988" max="1988" width="7.5703125" style="53" customWidth="1"/>
    <col min="1989" max="1991" width="9.28515625" style="53"/>
    <col min="1992" max="1992" width="13" style="53" customWidth="1"/>
    <col min="1993" max="1993" width="13.42578125" style="53" customWidth="1"/>
    <col min="1994" max="1997" width="9.28515625" style="53"/>
    <col min="1998" max="1998" width="10" style="53" customWidth="1"/>
    <col min="1999" max="2228" width="9.28515625" style="53"/>
    <col min="2229" max="2229" width="10.28515625" style="53" customWidth="1"/>
    <col min="2230" max="2230" width="12.7109375" style="53" customWidth="1"/>
    <col min="2231" max="2231" width="9" style="53" customWidth="1"/>
    <col min="2232" max="2232" width="10.28515625" style="53" customWidth="1"/>
    <col min="2233" max="2233" width="7" style="53" customWidth="1"/>
    <col min="2234" max="2234" width="4.5703125" style="53" customWidth="1"/>
    <col min="2235" max="2236" width="6.7109375" style="53" customWidth="1"/>
    <col min="2237" max="2237" width="7.5703125" style="53" customWidth="1"/>
    <col min="2238" max="2238" width="6.42578125" style="53" customWidth="1"/>
    <col min="2239" max="2239" width="7" style="53" customWidth="1"/>
    <col min="2240" max="2240" width="7.28515625" style="53" customWidth="1"/>
    <col min="2241" max="2241" width="9.28515625" style="53"/>
    <col min="2242" max="2242" width="10.7109375" style="53" bestFit="1" customWidth="1"/>
    <col min="2243" max="2243" width="9.28515625" style="53"/>
    <col min="2244" max="2244" width="7.5703125" style="53" customWidth="1"/>
    <col min="2245" max="2247" width="9.28515625" style="53"/>
    <col min="2248" max="2248" width="13" style="53" customWidth="1"/>
    <col min="2249" max="2249" width="13.42578125" style="53" customWidth="1"/>
    <col min="2250" max="2253" width="9.28515625" style="53"/>
    <col min="2254" max="2254" width="10" style="53" customWidth="1"/>
    <col min="2255" max="2484" width="9.28515625" style="53"/>
    <col min="2485" max="2485" width="10.28515625" style="53" customWidth="1"/>
    <col min="2486" max="2486" width="12.7109375" style="53" customWidth="1"/>
    <col min="2487" max="2487" width="9" style="53" customWidth="1"/>
    <col min="2488" max="2488" width="10.28515625" style="53" customWidth="1"/>
    <col min="2489" max="2489" width="7" style="53" customWidth="1"/>
    <col min="2490" max="2490" width="4.5703125" style="53" customWidth="1"/>
    <col min="2491" max="2492" width="6.7109375" style="53" customWidth="1"/>
    <col min="2493" max="2493" width="7.5703125" style="53" customWidth="1"/>
    <col min="2494" max="2494" width="6.42578125" style="53" customWidth="1"/>
    <col min="2495" max="2495" width="7" style="53" customWidth="1"/>
    <col min="2496" max="2496" width="7.28515625" style="53" customWidth="1"/>
    <col min="2497" max="2497" width="9.28515625" style="53"/>
    <col min="2498" max="2498" width="10.7109375" style="53" bestFit="1" customWidth="1"/>
    <col min="2499" max="2499" width="9.28515625" style="53"/>
    <col min="2500" max="2500" width="7.5703125" style="53" customWidth="1"/>
    <col min="2501" max="2503" width="9.28515625" style="53"/>
    <col min="2504" max="2504" width="13" style="53" customWidth="1"/>
    <col min="2505" max="2505" width="13.42578125" style="53" customWidth="1"/>
    <col min="2506" max="2509" width="9.28515625" style="53"/>
    <col min="2510" max="2510" width="10" style="53" customWidth="1"/>
    <col min="2511" max="2740" width="9.28515625" style="53"/>
    <col min="2741" max="2741" width="10.28515625" style="53" customWidth="1"/>
    <col min="2742" max="2742" width="12.7109375" style="53" customWidth="1"/>
    <col min="2743" max="2743" width="9" style="53" customWidth="1"/>
    <col min="2744" max="2744" width="10.28515625" style="53" customWidth="1"/>
    <col min="2745" max="2745" width="7" style="53" customWidth="1"/>
    <col min="2746" max="2746" width="4.5703125" style="53" customWidth="1"/>
    <col min="2747" max="2748" width="6.7109375" style="53" customWidth="1"/>
    <col min="2749" max="2749" width="7.5703125" style="53" customWidth="1"/>
    <col min="2750" max="2750" width="6.42578125" style="53" customWidth="1"/>
    <col min="2751" max="2751" width="7" style="53" customWidth="1"/>
    <col min="2752" max="2752" width="7.28515625" style="53" customWidth="1"/>
    <col min="2753" max="2753" width="9.28515625" style="53"/>
    <col min="2754" max="2754" width="10.7109375" style="53" bestFit="1" customWidth="1"/>
    <col min="2755" max="2755" width="9.28515625" style="53"/>
    <col min="2756" max="2756" width="7.5703125" style="53" customWidth="1"/>
    <col min="2757" max="2759" width="9.28515625" style="53"/>
    <col min="2760" max="2760" width="13" style="53" customWidth="1"/>
    <col min="2761" max="2761" width="13.42578125" style="53" customWidth="1"/>
    <col min="2762" max="2765" width="9.28515625" style="53"/>
    <col min="2766" max="2766" width="10" style="53" customWidth="1"/>
    <col min="2767" max="2996" width="9.28515625" style="53"/>
    <col min="2997" max="2997" width="10.28515625" style="53" customWidth="1"/>
    <col min="2998" max="2998" width="12.7109375" style="53" customWidth="1"/>
    <col min="2999" max="2999" width="9" style="53" customWidth="1"/>
    <col min="3000" max="3000" width="10.28515625" style="53" customWidth="1"/>
    <col min="3001" max="3001" width="7" style="53" customWidth="1"/>
    <col min="3002" max="3002" width="4.5703125" style="53" customWidth="1"/>
    <col min="3003" max="3004" width="6.7109375" style="53" customWidth="1"/>
    <col min="3005" max="3005" width="7.5703125" style="53" customWidth="1"/>
    <col min="3006" max="3006" width="6.42578125" style="53" customWidth="1"/>
    <col min="3007" max="3007" width="7" style="53" customWidth="1"/>
    <col min="3008" max="3008" width="7.28515625" style="53" customWidth="1"/>
    <col min="3009" max="3009" width="9.28515625" style="53"/>
    <col min="3010" max="3010" width="10.7109375" style="53" bestFit="1" customWidth="1"/>
    <col min="3011" max="3011" width="9.28515625" style="53"/>
    <col min="3012" max="3012" width="7.5703125" style="53" customWidth="1"/>
    <col min="3013" max="3015" width="9.28515625" style="53"/>
    <col min="3016" max="3016" width="13" style="53" customWidth="1"/>
    <col min="3017" max="3017" width="13.42578125" style="53" customWidth="1"/>
    <col min="3018" max="3021" width="9.28515625" style="53"/>
    <col min="3022" max="3022" width="10" style="53" customWidth="1"/>
    <col min="3023" max="3252" width="9.28515625" style="53"/>
    <col min="3253" max="3253" width="10.28515625" style="53" customWidth="1"/>
    <col min="3254" max="3254" width="12.7109375" style="53" customWidth="1"/>
    <col min="3255" max="3255" width="9" style="53" customWidth="1"/>
    <col min="3256" max="3256" width="10.28515625" style="53" customWidth="1"/>
    <col min="3257" max="3257" width="7" style="53" customWidth="1"/>
    <col min="3258" max="3258" width="4.5703125" style="53" customWidth="1"/>
    <col min="3259" max="3260" width="6.7109375" style="53" customWidth="1"/>
    <col min="3261" max="3261" width="7.5703125" style="53" customWidth="1"/>
    <col min="3262" max="3262" width="6.42578125" style="53" customWidth="1"/>
    <col min="3263" max="3263" width="7" style="53" customWidth="1"/>
    <col min="3264" max="3264" width="7.28515625" style="53" customWidth="1"/>
    <col min="3265" max="3265" width="9.28515625" style="53"/>
    <col min="3266" max="3266" width="10.7109375" style="53" bestFit="1" customWidth="1"/>
    <col min="3267" max="3267" width="9.28515625" style="53"/>
    <col min="3268" max="3268" width="7.5703125" style="53" customWidth="1"/>
    <col min="3269" max="3271" width="9.28515625" style="53"/>
    <col min="3272" max="3272" width="13" style="53" customWidth="1"/>
    <col min="3273" max="3273" width="13.42578125" style="53" customWidth="1"/>
    <col min="3274" max="3277" width="9.28515625" style="53"/>
    <col min="3278" max="3278" width="10" style="53" customWidth="1"/>
    <col min="3279" max="3508" width="9.28515625" style="53"/>
    <col min="3509" max="3509" width="10.28515625" style="53" customWidth="1"/>
    <col min="3510" max="3510" width="12.7109375" style="53" customWidth="1"/>
    <col min="3511" max="3511" width="9" style="53" customWidth="1"/>
    <col min="3512" max="3512" width="10.28515625" style="53" customWidth="1"/>
    <col min="3513" max="3513" width="7" style="53" customWidth="1"/>
    <col min="3514" max="3514" width="4.5703125" style="53" customWidth="1"/>
    <col min="3515" max="3516" width="6.7109375" style="53" customWidth="1"/>
    <col min="3517" max="3517" width="7.5703125" style="53" customWidth="1"/>
    <col min="3518" max="3518" width="6.42578125" style="53" customWidth="1"/>
    <col min="3519" max="3519" width="7" style="53" customWidth="1"/>
    <col min="3520" max="3520" width="7.28515625" style="53" customWidth="1"/>
    <col min="3521" max="3521" width="9.28515625" style="53"/>
    <col min="3522" max="3522" width="10.7109375" style="53" bestFit="1" customWidth="1"/>
    <col min="3523" max="3523" width="9.28515625" style="53"/>
    <col min="3524" max="3524" width="7.5703125" style="53" customWidth="1"/>
    <col min="3525" max="3527" width="9.28515625" style="53"/>
    <col min="3528" max="3528" width="13" style="53" customWidth="1"/>
    <col min="3529" max="3529" width="13.42578125" style="53" customWidth="1"/>
    <col min="3530" max="3533" width="9.28515625" style="53"/>
    <col min="3534" max="3534" width="10" style="53" customWidth="1"/>
    <col min="3535" max="3764" width="9.28515625" style="53"/>
    <col min="3765" max="3765" width="10.28515625" style="53" customWidth="1"/>
    <col min="3766" max="3766" width="12.7109375" style="53" customWidth="1"/>
    <col min="3767" max="3767" width="9" style="53" customWidth="1"/>
    <col min="3768" max="3768" width="10.28515625" style="53" customWidth="1"/>
    <col min="3769" max="3769" width="7" style="53" customWidth="1"/>
    <col min="3770" max="3770" width="4.5703125" style="53" customWidth="1"/>
    <col min="3771" max="3772" width="6.7109375" style="53" customWidth="1"/>
    <col min="3773" max="3773" width="7.5703125" style="53" customWidth="1"/>
    <col min="3774" max="3774" width="6.42578125" style="53" customWidth="1"/>
    <col min="3775" max="3775" width="7" style="53" customWidth="1"/>
    <col min="3776" max="3776" width="7.28515625" style="53" customWidth="1"/>
    <col min="3777" max="3777" width="9.28515625" style="53"/>
    <col min="3778" max="3778" width="10.7109375" style="53" bestFit="1" customWidth="1"/>
    <col min="3779" max="3779" width="9.28515625" style="53"/>
    <col min="3780" max="3780" width="7.5703125" style="53" customWidth="1"/>
    <col min="3781" max="3783" width="9.28515625" style="53"/>
    <col min="3784" max="3784" width="13" style="53" customWidth="1"/>
    <col min="3785" max="3785" width="13.42578125" style="53" customWidth="1"/>
    <col min="3786" max="3789" width="9.28515625" style="53"/>
    <col min="3790" max="3790" width="10" style="53" customWidth="1"/>
    <col min="3791" max="4020" width="9.28515625" style="53"/>
    <col min="4021" max="4021" width="10.28515625" style="53" customWidth="1"/>
    <col min="4022" max="4022" width="12.7109375" style="53" customWidth="1"/>
    <col min="4023" max="4023" width="9" style="53" customWidth="1"/>
    <col min="4024" max="4024" width="10.28515625" style="53" customWidth="1"/>
    <col min="4025" max="4025" width="7" style="53" customWidth="1"/>
    <col min="4026" max="4026" width="4.5703125" style="53" customWidth="1"/>
    <col min="4027" max="4028" width="6.7109375" style="53" customWidth="1"/>
    <col min="4029" max="4029" width="7.5703125" style="53" customWidth="1"/>
    <col min="4030" max="4030" width="6.42578125" style="53" customWidth="1"/>
    <col min="4031" max="4031" width="7" style="53" customWidth="1"/>
    <col min="4032" max="4032" width="7.28515625" style="53" customWidth="1"/>
    <col min="4033" max="4033" width="9.28515625" style="53"/>
    <col min="4034" max="4034" width="10.7109375" style="53" bestFit="1" customWidth="1"/>
    <col min="4035" max="4035" width="9.28515625" style="53"/>
    <col min="4036" max="4036" width="7.5703125" style="53" customWidth="1"/>
    <col min="4037" max="4039" width="9.28515625" style="53"/>
    <col min="4040" max="4040" width="13" style="53" customWidth="1"/>
    <col min="4041" max="4041" width="13.42578125" style="53" customWidth="1"/>
    <col min="4042" max="4045" width="9.28515625" style="53"/>
    <col min="4046" max="4046" width="10" style="53" customWidth="1"/>
    <col min="4047" max="4276" width="9.28515625" style="53"/>
    <col min="4277" max="4277" width="10.28515625" style="53" customWidth="1"/>
    <col min="4278" max="4278" width="12.7109375" style="53" customWidth="1"/>
    <col min="4279" max="4279" width="9" style="53" customWidth="1"/>
    <col min="4280" max="4280" width="10.28515625" style="53" customWidth="1"/>
    <col min="4281" max="4281" width="7" style="53" customWidth="1"/>
    <col min="4282" max="4282" width="4.5703125" style="53" customWidth="1"/>
    <col min="4283" max="4284" width="6.7109375" style="53" customWidth="1"/>
    <col min="4285" max="4285" width="7.5703125" style="53" customWidth="1"/>
    <col min="4286" max="4286" width="6.42578125" style="53" customWidth="1"/>
    <col min="4287" max="4287" width="7" style="53" customWidth="1"/>
    <col min="4288" max="4288" width="7.28515625" style="53" customWidth="1"/>
    <col min="4289" max="4289" width="9.28515625" style="53"/>
    <col min="4290" max="4290" width="10.7109375" style="53" bestFit="1" customWidth="1"/>
    <col min="4291" max="4291" width="9.28515625" style="53"/>
    <col min="4292" max="4292" width="7.5703125" style="53" customWidth="1"/>
    <col min="4293" max="4295" width="9.28515625" style="53"/>
    <col min="4296" max="4296" width="13" style="53" customWidth="1"/>
    <col min="4297" max="4297" width="13.42578125" style="53" customWidth="1"/>
    <col min="4298" max="4301" width="9.28515625" style="53"/>
    <col min="4302" max="4302" width="10" style="53" customWidth="1"/>
    <col min="4303" max="4532" width="9.28515625" style="53"/>
    <col min="4533" max="4533" width="10.28515625" style="53" customWidth="1"/>
    <col min="4534" max="4534" width="12.7109375" style="53" customWidth="1"/>
    <col min="4535" max="4535" width="9" style="53" customWidth="1"/>
    <col min="4536" max="4536" width="10.28515625" style="53" customWidth="1"/>
    <col min="4537" max="4537" width="7" style="53" customWidth="1"/>
    <col min="4538" max="4538" width="4.5703125" style="53" customWidth="1"/>
    <col min="4539" max="4540" width="6.7109375" style="53" customWidth="1"/>
    <col min="4541" max="4541" width="7.5703125" style="53" customWidth="1"/>
    <col min="4542" max="4542" width="6.42578125" style="53" customWidth="1"/>
    <col min="4543" max="4543" width="7" style="53" customWidth="1"/>
    <col min="4544" max="4544" width="7.28515625" style="53" customWidth="1"/>
    <col min="4545" max="4545" width="9.28515625" style="53"/>
    <col min="4546" max="4546" width="10.7109375" style="53" bestFit="1" customWidth="1"/>
    <col min="4547" max="4547" width="9.28515625" style="53"/>
    <col min="4548" max="4548" width="7.5703125" style="53" customWidth="1"/>
    <col min="4549" max="4551" width="9.28515625" style="53"/>
    <col min="4552" max="4552" width="13" style="53" customWidth="1"/>
    <col min="4553" max="4553" width="13.42578125" style="53" customWidth="1"/>
    <col min="4554" max="4557" width="9.28515625" style="53"/>
    <col min="4558" max="4558" width="10" style="53" customWidth="1"/>
    <col min="4559" max="4788" width="9.28515625" style="53"/>
    <col min="4789" max="4789" width="10.28515625" style="53" customWidth="1"/>
    <col min="4790" max="4790" width="12.7109375" style="53" customWidth="1"/>
    <col min="4791" max="4791" width="9" style="53" customWidth="1"/>
    <col min="4792" max="4792" width="10.28515625" style="53" customWidth="1"/>
    <col min="4793" max="4793" width="7" style="53" customWidth="1"/>
    <col min="4794" max="4794" width="4.5703125" style="53" customWidth="1"/>
    <col min="4795" max="4796" width="6.7109375" style="53" customWidth="1"/>
    <col min="4797" max="4797" width="7.5703125" style="53" customWidth="1"/>
    <col min="4798" max="4798" width="6.42578125" style="53" customWidth="1"/>
    <col min="4799" max="4799" width="7" style="53" customWidth="1"/>
    <col min="4800" max="4800" width="7.28515625" style="53" customWidth="1"/>
    <col min="4801" max="4801" width="9.28515625" style="53"/>
    <col min="4802" max="4802" width="10.7109375" style="53" bestFit="1" customWidth="1"/>
    <col min="4803" max="4803" width="9.28515625" style="53"/>
    <col min="4804" max="4804" width="7.5703125" style="53" customWidth="1"/>
    <col min="4805" max="4807" width="9.28515625" style="53"/>
    <col min="4808" max="4808" width="13" style="53" customWidth="1"/>
    <col min="4809" max="4809" width="13.42578125" style="53" customWidth="1"/>
    <col min="4810" max="4813" width="9.28515625" style="53"/>
    <col min="4814" max="4814" width="10" style="53" customWidth="1"/>
    <col min="4815" max="5044" width="9.28515625" style="53"/>
    <col min="5045" max="5045" width="10.28515625" style="53" customWidth="1"/>
    <col min="5046" max="5046" width="12.7109375" style="53" customWidth="1"/>
    <col min="5047" max="5047" width="9" style="53" customWidth="1"/>
    <col min="5048" max="5048" width="10.28515625" style="53" customWidth="1"/>
    <col min="5049" max="5049" width="7" style="53" customWidth="1"/>
    <col min="5050" max="5050" width="4.5703125" style="53" customWidth="1"/>
    <col min="5051" max="5052" width="6.7109375" style="53" customWidth="1"/>
    <col min="5053" max="5053" width="7.5703125" style="53" customWidth="1"/>
    <col min="5054" max="5054" width="6.42578125" style="53" customWidth="1"/>
    <col min="5055" max="5055" width="7" style="53" customWidth="1"/>
    <col min="5056" max="5056" width="7.28515625" style="53" customWidth="1"/>
    <col min="5057" max="5057" width="9.28515625" style="53"/>
    <col min="5058" max="5058" width="10.7109375" style="53" bestFit="1" customWidth="1"/>
    <col min="5059" max="5059" width="9.28515625" style="53"/>
    <col min="5060" max="5060" width="7.5703125" style="53" customWidth="1"/>
    <col min="5061" max="5063" width="9.28515625" style="53"/>
    <col min="5064" max="5064" width="13" style="53" customWidth="1"/>
    <col min="5065" max="5065" width="13.42578125" style="53" customWidth="1"/>
    <col min="5066" max="5069" width="9.28515625" style="53"/>
    <col min="5070" max="5070" width="10" style="53" customWidth="1"/>
    <col min="5071" max="5300" width="9.28515625" style="53"/>
    <col min="5301" max="5301" width="10.28515625" style="53" customWidth="1"/>
    <col min="5302" max="5302" width="12.7109375" style="53" customWidth="1"/>
    <col min="5303" max="5303" width="9" style="53" customWidth="1"/>
    <col min="5304" max="5304" width="10.28515625" style="53" customWidth="1"/>
    <col min="5305" max="5305" width="7" style="53" customWidth="1"/>
    <col min="5306" max="5306" width="4.5703125" style="53" customWidth="1"/>
    <col min="5307" max="5308" width="6.7109375" style="53" customWidth="1"/>
    <col min="5309" max="5309" width="7.5703125" style="53" customWidth="1"/>
    <col min="5310" max="5310" width="6.42578125" style="53" customWidth="1"/>
    <col min="5311" max="5311" width="7" style="53" customWidth="1"/>
    <col min="5312" max="5312" width="7.28515625" style="53" customWidth="1"/>
    <col min="5313" max="5313" width="9.28515625" style="53"/>
    <col min="5314" max="5314" width="10.7109375" style="53" bestFit="1" customWidth="1"/>
    <col min="5315" max="5315" width="9.28515625" style="53"/>
    <col min="5316" max="5316" width="7.5703125" style="53" customWidth="1"/>
    <col min="5317" max="5319" width="9.28515625" style="53"/>
    <col min="5320" max="5320" width="13" style="53" customWidth="1"/>
    <col min="5321" max="5321" width="13.42578125" style="53" customWidth="1"/>
    <col min="5322" max="5325" width="9.28515625" style="53"/>
    <col min="5326" max="5326" width="10" style="53" customWidth="1"/>
    <col min="5327" max="5556" width="9.28515625" style="53"/>
    <col min="5557" max="5557" width="10.28515625" style="53" customWidth="1"/>
    <col min="5558" max="5558" width="12.7109375" style="53" customWidth="1"/>
    <col min="5559" max="5559" width="9" style="53" customWidth="1"/>
    <col min="5560" max="5560" width="10.28515625" style="53" customWidth="1"/>
    <col min="5561" max="5561" width="7" style="53" customWidth="1"/>
    <col min="5562" max="5562" width="4.5703125" style="53" customWidth="1"/>
    <col min="5563" max="5564" width="6.7109375" style="53" customWidth="1"/>
    <col min="5565" max="5565" width="7.5703125" style="53" customWidth="1"/>
    <col min="5566" max="5566" width="6.42578125" style="53" customWidth="1"/>
    <col min="5567" max="5567" width="7" style="53" customWidth="1"/>
    <col min="5568" max="5568" width="7.28515625" style="53" customWidth="1"/>
    <col min="5569" max="5569" width="9.28515625" style="53"/>
    <col min="5570" max="5570" width="10.7109375" style="53" bestFit="1" customWidth="1"/>
    <col min="5571" max="5571" width="9.28515625" style="53"/>
    <col min="5572" max="5572" width="7.5703125" style="53" customWidth="1"/>
    <col min="5573" max="5575" width="9.28515625" style="53"/>
    <col min="5576" max="5576" width="13" style="53" customWidth="1"/>
    <col min="5577" max="5577" width="13.42578125" style="53" customWidth="1"/>
    <col min="5578" max="5581" width="9.28515625" style="53"/>
    <col min="5582" max="5582" width="10" style="53" customWidth="1"/>
    <col min="5583" max="5812" width="9.28515625" style="53"/>
    <col min="5813" max="5813" width="10.28515625" style="53" customWidth="1"/>
    <col min="5814" max="5814" width="12.7109375" style="53" customWidth="1"/>
    <col min="5815" max="5815" width="9" style="53" customWidth="1"/>
    <col min="5816" max="5816" width="10.28515625" style="53" customWidth="1"/>
    <col min="5817" max="5817" width="7" style="53" customWidth="1"/>
    <col min="5818" max="5818" width="4.5703125" style="53" customWidth="1"/>
    <col min="5819" max="5820" width="6.7109375" style="53" customWidth="1"/>
    <col min="5821" max="5821" width="7.5703125" style="53" customWidth="1"/>
    <col min="5822" max="5822" width="6.42578125" style="53" customWidth="1"/>
    <col min="5823" max="5823" width="7" style="53" customWidth="1"/>
    <col min="5824" max="5824" width="7.28515625" style="53" customWidth="1"/>
    <col min="5825" max="5825" width="9.28515625" style="53"/>
    <col min="5826" max="5826" width="10.7109375" style="53" bestFit="1" customWidth="1"/>
    <col min="5827" max="5827" width="9.28515625" style="53"/>
    <col min="5828" max="5828" width="7.5703125" style="53" customWidth="1"/>
    <col min="5829" max="5831" width="9.28515625" style="53"/>
    <col min="5832" max="5832" width="13" style="53" customWidth="1"/>
    <col min="5833" max="5833" width="13.42578125" style="53" customWidth="1"/>
    <col min="5834" max="5837" width="9.28515625" style="53"/>
    <col min="5838" max="5838" width="10" style="53" customWidth="1"/>
    <col min="5839" max="6068" width="9.28515625" style="53"/>
    <col min="6069" max="6069" width="10.28515625" style="53" customWidth="1"/>
    <col min="6070" max="6070" width="12.7109375" style="53" customWidth="1"/>
    <col min="6071" max="6071" width="9" style="53" customWidth="1"/>
    <col min="6072" max="6072" width="10.28515625" style="53" customWidth="1"/>
    <col min="6073" max="6073" width="7" style="53" customWidth="1"/>
    <col min="6074" max="6074" width="4.5703125" style="53" customWidth="1"/>
    <col min="6075" max="6076" width="6.7109375" style="53" customWidth="1"/>
    <col min="6077" max="6077" width="7.5703125" style="53" customWidth="1"/>
    <col min="6078" max="6078" width="6.42578125" style="53" customWidth="1"/>
    <col min="6079" max="6079" width="7" style="53" customWidth="1"/>
    <col min="6080" max="6080" width="7.28515625" style="53" customWidth="1"/>
    <col min="6081" max="6081" width="9.28515625" style="53"/>
    <col min="6082" max="6082" width="10.7109375" style="53" bestFit="1" customWidth="1"/>
    <col min="6083" max="6083" width="9.28515625" style="53"/>
    <col min="6084" max="6084" width="7.5703125" style="53" customWidth="1"/>
    <col min="6085" max="6087" width="9.28515625" style="53"/>
    <col min="6088" max="6088" width="13" style="53" customWidth="1"/>
    <col min="6089" max="6089" width="13.42578125" style="53" customWidth="1"/>
    <col min="6090" max="6093" width="9.28515625" style="53"/>
    <col min="6094" max="6094" width="10" style="53" customWidth="1"/>
    <col min="6095" max="6324" width="9.28515625" style="53"/>
    <col min="6325" max="6325" width="10.28515625" style="53" customWidth="1"/>
    <col min="6326" max="6326" width="12.7109375" style="53" customWidth="1"/>
    <col min="6327" max="6327" width="9" style="53" customWidth="1"/>
    <col min="6328" max="6328" width="10.28515625" style="53" customWidth="1"/>
    <col min="6329" max="6329" width="7" style="53" customWidth="1"/>
    <col min="6330" max="6330" width="4.5703125" style="53" customWidth="1"/>
    <col min="6331" max="6332" width="6.7109375" style="53" customWidth="1"/>
    <col min="6333" max="6333" width="7.5703125" style="53" customWidth="1"/>
    <col min="6334" max="6334" width="6.42578125" style="53" customWidth="1"/>
    <col min="6335" max="6335" width="7" style="53" customWidth="1"/>
    <col min="6336" max="6336" width="7.28515625" style="53" customWidth="1"/>
    <col min="6337" max="6337" width="9.28515625" style="53"/>
    <col min="6338" max="6338" width="10.7109375" style="53" bestFit="1" customWidth="1"/>
    <col min="6339" max="6339" width="9.28515625" style="53"/>
    <col min="6340" max="6340" width="7.5703125" style="53" customWidth="1"/>
    <col min="6341" max="6343" width="9.28515625" style="53"/>
    <col min="6344" max="6344" width="13" style="53" customWidth="1"/>
    <col min="6345" max="6345" width="13.42578125" style="53" customWidth="1"/>
    <col min="6346" max="6349" width="9.28515625" style="53"/>
    <col min="6350" max="6350" width="10" style="53" customWidth="1"/>
    <col min="6351" max="6580" width="9.28515625" style="53"/>
    <col min="6581" max="6581" width="10.28515625" style="53" customWidth="1"/>
    <col min="6582" max="6582" width="12.7109375" style="53" customWidth="1"/>
    <col min="6583" max="6583" width="9" style="53" customWidth="1"/>
    <col min="6584" max="6584" width="10.28515625" style="53" customWidth="1"/>
    <col min="6585" max="6585" width="7" style="53" customWidth="1"/>
    <col min="6586" max="6586" width="4.5703125" style="53" customWidth="1"/>
    <col min="6587" max="6588" width="6.7109375" style="53" customWidth="1"/>
    <col min="6589" max="6589" width="7.5703125" style="53" customWidth="1"/>
    <col min="6590" max="6590" width="6.42578125" style="53" customWidth="1"/>
    <col min="6591" max="6591" width="7" style="53" customWidth="1"/>
    <col min="6592" max="6592" width="7.28515625" style="53" customWidth="1"/>
    <col min="6593" max="6593" width="9.28515625" style="53"/>
    <col min="6594" max="6594" width="10.7109375" style="53" bestFit="1" customWidth="1"/>
    <col min="6595" max="6595" width="9.28515625" style="53"/>
    <col min="6596" max="6596" width="7.5703125" style="53" customWidth="1"/>
    <col min="6597" max="6599" width="9.28515625" style="53"/>
    <col min="6600" max="6600" width="13" style="53" customWidth="1"/>
    <col min="6601" max="6601" width="13.42578125" style="53" customWidth="1"/>
    <col min="6602" max="6605" width="9.28515625" style="53"/>
    <col min="6606" max="6606" width="10" style="53" customWidth="1"/>
    <col min="6607" max="6836" width="9.28515625" style="53"/>
    <col min="6837" max="6837" width="10.28515625" style="53" customWidth="1"/>
    <col min="6838" max="6838" width="12.7109375" style="53" customWidth="1"/>
    <col min="6839" max="6839" width="9" style="53" customWidth="1"/>
    <col min="6840" max="6840" width="10.28515625" style="53" customWidth="1"/>
    <col min="6841" max="6841" width="7" style="53" customWidth="1"/>
    <col min="6842" max="6842" width="4.5703125" style="53" customWidth="1"/>
    <col min="6843" max="6844" width="6.7109375" style="53" customWidth="1"/>
    <col min="6845" max="6845" width="7.5703125" style="53" customWidth="1"/>
    <col min="6846" max="6846" width="6.42578125" style="53" customWidth="1"/>
    <col min="6847" max="6847" width="7" style="53" customWidth="1"/>
    <col min="6848" max="6848" width="7.28515625" style="53" customWidth="1"/>
    <col min="6849" max="6849" width="9.28515625" style="53"/>
    <col min="6850" max="6850" width="10.7109375" style="53" bestFit="1" customWidth="1"/>
    <col min="6851" max="6851" width="9.28515625" style="53"/>
    <col min="6852" max="6852" width="7.5703125" style="53" customWidth="1"/>
    <col min="6853" max="6855" width="9.28515625" style="53"/>
    <col min="6856" max="6856" width="13" style="53" customWidth="1"/>
    <col min="6857" max="6857" width="13.42578125" style="53" customWidth="1"/>
    <col min="6858" max="6861" width="9.28515625" style="53"/>
    <col min="6862" max="6862" width="10" style="53" customWidth="1"/>
    <col min="6863" max="7092" width="9.28515625" style="53"/>
    <col min="7093" max="7093" width="10.28515625" style="53" customWidth="1"/>
    <col min="7094" max="7094" width="12.7109375" style="53" customWidth="1"/>
    <col min="7095" max="7095" width="9" style="53" customWidth="1"/>
    <col min="7096" max="7096" width="10.28515625" style="53" customWidth="1"/>
    <col min="7097" max="7097" width="7" style="53" customWidth="1"/>
    <col min="7098" max="7098" width="4.5703125" style="53" customWidth="1"/>
    <col min="7099" max="7100" width="6.7109375" style="53" customWidth="1"/>
    <col min="7101" max="7101" width="7.5703125" style="53" customWidth="1"/>
    <col min="7102" max="7102" width="6.42578125" style="53" customWidth="1"/>
    <col min="7103" max="7103" width="7" style="53" customWidth="1"/>
    <col min="7104" max="7104" width="7.28515625" style="53" customWidth="1"/>
    <col min="7105" max="7105" width="9.28515625" style="53"/>
    <col min="7106" max="7106" width="10.7109375" style="53" bestFit="1" customWidth="1"/>
    <col min="7107" max="7107" width="9.28515625" style="53"/>
    <col min="7108" max="7108" width="7.5703125" style="53" customWidth="1"/>
    <col min="7109" max="7111" width="9.28515625" style="53"/>
    <col min="7112" max="7112" width="13" style="53" customWidth="1"/>
    <col min="7113" max="7113" width="13.42578125" style="53" customWidth="1"/>
    <col min="7114" max="7117" width="9.28515625" style="53"/>
    <col min="7118" max="7118" width="10" style="53" customWidth="1"/>
    <col min="7119" max="7348" width="9.28515625" style="53"/>
    <col min="7349" max="7349" width="10.28515625" style="53" customWidth="1"/>
    <col min="7350" max="7350" width="12.7109375" style="53" customWidth="1"/>
    <col min="7351" max="7351" width="9" style="53" customWidth="1"/>
    <col min="7352" max="7352" width="10.28515625" style="53" customWidth="1"/>
    <col min="7353" max="7353" width="7" style="53" customWidth="1"/>
    <col min="7354" max="7354" width="4.5703125" style="53" customWidth="1"/>
    <col min="7355" max="7356" width="6.7109375" style="53" customWidth="1"/>
    <col min="7357" max="7357" width="7.5703125" style="53" customWidth="1"/>
    <col min="7358" max="7358" width="6.42578125" style="53" customWidth="1"/>
    <col min="7359" max="7359" width="7" style="53" customWidth="1"/>
    <col min="7360" max="7360" width="7.28515625" style="53" customWidth="1"/>
    <col min="7361" max="7361" width="9.28515625" style="53"/>
    <col min="7362" max="7362" width="10.7109375" style="53" bestFit="1" customWidth="1"/>
    <col min="7363" max="7363" width="9.28515625" style="53"/>
    <col min="7364" max="7364" width="7.5703125" style="53" customWidth="1"/>
    <col min="7365" max="7367" width="9.28515625" style="53"/>
    <col min="7368" max="7368" width="13" style="53" customWidth="1"/>
    <col min="7369" max="7369" width="13.42578125" style="53" customWidth="1"/>
    <col min="7370" max="7373" width="9.28515625" style="53"/>
    <col min="7374" max="7374" width="10" style="53" customWidth="1"/>
    <col min="7375" max="7604" width="9.28515625" style="53"/>
    <col min="7605" max="7605" width="10.28515625" style="53" customWidth="1"/>
    <col min="7606" max="7606" width="12.7109375" style="53" customWidth="1"/>
    <col min="7607" max="7607" width="9" style="53" customWidth="1"/>
    <col min="7608" max="7608" width="10.28515625" style="53" customWidth="1"/>
    <col min="7609" max="7609" width="7" style="53" customWidth="1"/>
    <col min="7610" max="7610" width="4.5703125" style="53" customWidth="1"/>
    <col min="7611" max="7612" width="6.7109375" style="53" customWidth="1"/>
    <col min="7613" max="7613" width="7.5703125" style="53" customWidth="1"/>
    <col min="7614" max="7614" width="6.42578125" style="53" customWidth="1"/>
    <col min="7615" max="7615" width="7" style="53" customWidth="1"/>
    <col min="7616" max="7616" width="7.28515625" style="53" customWidth="1"/>
    <col min="7617" max="7617" width="9.28515625" style="53"/>
    <col min="7618" max="7618" width="10.7109375" style="53" bestFit="1" customWidth="1"/>
    <col min="7619" max="7619" width="9.28515625" style="53"/>
    <col min="7620" max="7620" width="7.5703125" style="53" customWidth="1"/>
    <col min="7621" max="7623" width="9.28515625" style="53"/>
    <col min="7624" max="7624" width="13" style="53" customWidth="1"/>
    <col min="7625" max="7625" width="13.42578125" style="53" customWidth="1"/>
    <col min="7626" max="7629" width="9.28515625" style="53"/>
    <col min="7630" max="7630" width="10" style="53" customWidth="1"/>
    <col min="7631" max="7860" width="9.28515625" style="53"/>
    <col min="7861" max="7861" width="10.28515625" style="53" customWidth="1"/>
    <col min="7862" max="7862" width="12.7109375" style="53" customWidth="1"/>
    <col min="7863" max="7863" width="9" style="53" customWidth="1"/>
    <col min="7864" max="7864" width="10.28515625" style="53" customWidth="1"/>
    <col min="7865" max="7865" width="7" style="53" customWidth="1"/>
    <col min="7866" max="7866" width="4.5703125" style="53" customWidth="1"/>
    <col min="7867" max="7868" width="6.7109375" style="53" customWidth="1"/>
    <col min="7869" max="7869" width="7.5703125" style="53" customWidth="1"/>
    <col min="7870" max="7870" width="6.42578125" style="53" customWidth="1"/>
    <col min="7871" max="7871" width="7" style="53" customWidth="1"/>
    <col min="7872" max="7872" width="7.28515625" style="53" customWidth="1"/>
    <col min="7873" max="7873" width="9.28515625" style="53"/>
    <col min="7874" max="7874" width="10.7109375" style="53" bestFit="1" customWidth="1"/>
    <col min="7875" max="7875" width="9.28515625" style="53"/>
    <col min="7876" max="7876" width="7.5703125" style="53" customWidth="1"/>
    <col min="7877" max="7879" width="9.28515625" style="53"/>
    <col min="7880" max="7880" width="13" style="53" customWidth="1"/>
    <col min="7881" max="7881" width="13.42578125" style="53" customWidth="1"/>
    <col min="7882" max="7885" width="9.28515625" style="53"/>
    <col min="7886" max="7886" width="10" style="53" customWidth="1"/>
    <col min="7887" max="8116" width="9.28515625" style="53"/>
    <col min="8117" max="8117" width="10.28515625" style="53" customWidth="1"/>
    <col min="8118" max="8118" width="12.7109375" style="53" customWidth="1"/>
    <col min="8119" max="8119" width="9" style="53" customWidth="1"/>
    <col min="8120" max="8120" width="10.28515625" style="53" customWidth="1"/>
    <col min="8121" max="8121" width="7" style="53" customWidth="1"/>
    <col min="8122" max="8122" width="4.5703125" style="53" customWidth="1"/>
    <col min="8123" max="8124" width="6.7109375" style="53" customWidth="1"/>
    <col min="8125" max="8125" width="7.5703125" style="53" customWidth="1"/>
    <col min="8126" max="8126" width="6.42578125" style="53" customWidth="1"/>
    <col min="8127" max="8127" width="7" style="53" customWidth="1"/>
    <col min="8128" max="8128" width="7.28515625" style="53" customWidth="1"/>
    <col min="8129" max="8129" width="9.28515625" style="53"/>
    <col min="8130" max="8130" width="10.7109375" style="53" bestFit="1" customWidth="1"/>
    <col min="8131" max="8131" width="9.28515625" style="53"/>
    <col min="8132" max="8132" width="7.5703125" style="53" customWidth="1"/>
    <col min="8133" max="8135" width="9.28515625" style="53"/>
    <col min="8136" max="8136" width="13" style="53" customWidth="1"/>
    <col min="8137" max="8137" width="13.42578125" style="53" customWidth="1"/>
    <col min="8138" max="8141" width="9.28515625" style="53"/>
    <col min="8142" max="8142" width="10" style="53" customWidth="1"/>
    <col min="8143" max="8372" width="9.28515625" style="53"/>
    <col min="8373" max="8373" width="10.28515625" style="53" customWidth="1"/>
    <col min="8374" max="8374" width="12.7109375" style="53" customWidth="1"/>
    <col min="8375" max="8375" width="9" style="53" customWidth="1"/>
    <col min="8376" max="8376" width="10.28515625" style="53" customWidth="1"/>
    <col min="8377" max="8377" width="7" style="53" customWidth="1"/>
    <col min="8378" max="8378" width="4.5703125" style="53" customWidth="1"/>
    <col min="8379" max="8380" width="6.7109375" style="53" customWidth="1"/>
    <col min="8381" max="8381" width="7.5703125" style="53" customWidth="1"/>
    <col min="8382" max="8382" width="6.42578125" style="53" customWidth="1"/>
    <col min="8383" max="8383" width="7" style="53" customWidth="1"/>
    <col min="8384" max="8384" width="7.28515625" style="53" customWidth="1"/>
    <col min="8385" max="8385" width="9.28515625" style="53"/>
    <col min="8386" max="8386" width="10.7109375" style="53" bestFit="1" customWidth="1"/>
    <col min="8387" max="8387" width="9.28515625" style="53"/>
    <col min="8388" max="8388" width="7.5703125" style="53" customWidth="1"/>
    <col min="8389" max="8391" width="9.28515625" style="53"/>
    <col min="8392" max="8392" width="13" style="53" customWidth="1"/>
    <col min="8393" max="8393" width="13.42578125" style="53" customWidth="1"/>
    <col min="8394" max="8397" width="9.28515625" style="53"/>
    <col min="8398" max="8398" width="10" style="53" customWidth="1"/>
    <col min="8399" max="8628" width="9.28515625" style="53"/>
    <col min="8629" max="8629" width="10.28515625" style="53" customWidth="1"/>
    <col min="8630" max="8630" width="12.7109375" style="53" customWidth="1"/>
    <col min="8631" max="8631" width="9" style="53" customWidth="1"/>
    <col min="8632" max="8632" width="10.28515625" style="53" customWidth="1"/>
    <col min="8633" max="8633" width="7" style="53" customWidth="1"/>
    <col min="8634" max="8634" width="4.5703125" style="53" customWidth="1"/>
    <col min="8635" max="8636" width="6.7109375" style="53" customWidth="1"/>
    <col min="8637" max="8637" width="7.5703125" style="53" customWidth="1"/>
    <col min="8638" max="8638" width="6.42578125" style="53" customWidth="1"/>
    <col min="8639" max="8639" width="7" style="53" customWidth="1"/>
    <col min="8640" max="8640" width="7.28515625" style="53" customWidth="1"/>
    <col min="8641" max="8641" width="9.28515625" style="53"/>
    <col min="8642" max="8642" width="10.7109375" style="53" bestFit="1" customWidth="1"/>
    <col min="8643" max="8643" width="9.28515625" style="53"/>
    <col min="8644" max="8644" width="7.5703125" style="53" customWidth="1"/>
    <col min="8645" max="8647" width="9.28515625" style="53"/>
    <col min="8648" max="8648" width="13" style="53" customWidth="1"/>
    <col min="8649" max="8649" width="13.42578125" style="53" customWidth="1"/>
    <col min="8650" max="8653" width="9.28515625" style="53"/>
    <col min="8654" max="8654" width="10" style="53" customWidth="1"/>
    <col min="8655" max="8884" width="9.28515625" style="53"/>
    <col min="8885" max="8885" width="10.28515625" style="53" customWidth="1"/>
    <col min="8886" max="8886" width="12.7109375" style="53" customWidth="1"/>
    <col min="8887" max="8887" width="9" style="53" customWidth="1"/>
    <col min="8888" max="8888" width="10.28515625" style="53" customWidth="1"/>
    <col min="8889" max="8889" width="7" style="53" customWidth="1"/>
    <col min="8890" max="8890" width="4.5703125" style="53" customWidth="1"/>
    <col min="8891" max="8892" width="6.7109375" style="53" customWidth="1"/>
    <col min="8893" max="8893" width="7.5703125" style="53" customWidth="1"/>
    <col min="8894" max="8894" width="6.42578125" style="53" customWidth="1"/>
    <col min="8895" max="8895" width="7" style="53" customWidth="1"/>
    <col min="8896" max="8896" width="7.28515625" style="53" customWidth="1"/>
    <col min="8897" max="8897" width="9.28515625" style="53"/>
    <col min="8898" max="8898" width="10.7109375" style="53" bestFit="1" customWidth="1"/>
    <col min="8899" max="8899" width="9.28515625" style="53"/>
    <col min="8900" max="8900" width="7.5703125" style="53" customWidth="1"/>
    <col min="8901" max="8903" width="9.28515625" style="53"/>
    <col min="8904" max="8904" width="13" style="53" customWidth="1"/>
    <col min="8905" max="8905" width="13.42578125" style="53" customWidth="1"/>
    <col min="8906" max="8909" width="9.28515625" style="53"/>
    <col min="8910" max="8910" width="10" style="53" customWidth="1"/>
    <col min="8911" max="9140" width="9.28515625" style="53"/>
    <col min="9141" max="9141" width="10.28515625" style="53" customWidth="1"/>
    <col min="9142" max="9142" width="12.7109375" style="53" customWidth="1"/>
    <col min="9143" max="9143" width="9" style="53" customWidth="1"/>
    <col min="9144" max="9144" width="10.28515625" style="53" customWidth="1"/>
    <col min="9145" max="9145" width="7" style="53" customWidth="1"/>
    <col min="9146" max="9146" width="4.5703125" style="53" customWidth="1"/>
    <col min="9147" max="9148" width="6.7109375" style="53" customWidth="1"/>
    <col min="9149" max="9149" width="7.5703125" style="53" customWidth="1"/>
    <col min="9150" max="9150" width="6.42578125" style="53" customWidth="1"/>
    <col min="9151" max="9151" width="7" style="53" customWidth="1"/>
    <col min="9152" max="9152" width="7.28515625" style="53" customWidth="1"/>
    <col min="9153" max="9153" width="9.28515625" style="53"/>
    <col min="9154" max="9154" width="10.7109375" style="53" bestFit="1" customWidth="1"/>
    <col min="9155" max="9155" width="9.28515625" style="53"/>
    <col min="9156" max="9156" width="7.5703125" style="53" customWidth="1"/>
    <col min="9157" max="9159" width="9.28515625" style="53"/>
    <col min="9160" max="9160" width="13" style="53" customWidth="1"/>
    <col min="9161" max="9161" width="13.42578125" style="53" customWidth="1"/>
    <col min="9162" max="9165" width="9.28515625" style="53"/>
    <col min="9166" max="9166" width="10" style="53" customWidth="1"/>
    <col min="9167" max="9396" width="9.28515625" style="53"/>
    <col min="9397" max="9397" width="10.28515625" style="53" customWidth="1"/>
    <col min="9398" max="9398" width="12.7109375" style="53" customWidth="1"/>
    <col min="9399" max="9399" width="9" style="53" customWidth="1"/>
    <col min="9400" max="9400" width="10.28515625" style="53" customWidth="1"/>
    <col min="9401" max="9401" width="7" style="53" customWidth="1"/>
    <col min="9402" max="9402" width="4.5703125" style="53" customWidth="1"/>
    <col min="9403" max="9404" width="6.7109375" style="53" customWidth="1"/>
    <col min="9405" max="9405" width="7.5703125" style="53" customWidth="1"/>
    <col min="9406" max="9406" width="6.42578125" style="53" customWidth="1"/>
    <col min="9407" max="9407" width="7" style="53" customWidth="1"/>
    <col min="9408" max="9408" width="7.28515625" style="53" customWidth="1"/>
    <col min="9409" max="9409" width="9.28515625" style="53"/>
    <col min="9410" max="9410" width="10.7109375" style="53" bestFit="1" customWidth="1"/>
    <col min="9411" max="9411" width="9.28515625" style="53"/>
    <col min="9412" max="9412" width="7.5703125" style="53" customWidth="1"/>
    <col min="9413" max="9415" width="9.28515625" style="53"/>
    <col min="9416" max="9416" width="13" style="53" customWidth="1"/>
    <col min="9417" max="9417" width="13.42578125" style="53" customWidth="1"/>
    <col min="9418" max="9421" width="9.28515625" style="53"/>
    <col min="9422" max="9422" width="10" style="53" customWidth="1"/>
    <col min="9423" max="9652" width="9.28515625" style="53"/>
    <col min="9653" max="9653" width="10.28515625" style="53" customWidth="1"/>
    <col min="9654" max="9654" width="12.7109375" style="53" customWidth="1"/>
    <col min="9655" max="9655" width="9" style="53" customWidth="1"/>
    <col min="9656" max="9656" width="10.28515625" style="53" customWidth="1"/>
    <col min="9657" max="9657" width="7" style="53" customWidth="1"/>
    <col min="9658" max="9658" width="4.5703125" style="53" customWidth="1"/>
    <col min="9659" max="9660" width="6.7109375" style="53" customWidth="1"/>
    <col min="9661" max="9661" width="7.5703125" style="53" customWidth="1"/>
    <col min="9662" max="9662" width="6.42578125" style="53" customWidth="1"/>
    <col min="9663" max="9663" width="7" style="53" customWidth="1"/>
    <col min="9664" max="9664" width="7.28515625" style="53" customWidth="1"/>
    <col min="9665" max="9665" width="9.28515625" style="53"/>
    <col min="9666" max="9666" width="10.7109375" style="53" bestFit="1" customWidth="1"/>
    <col min="9667" max="9667" width="9.28515625" style="53"/>
    <col min="9668" max="9668" width="7.5703125" style="53" customWidth="1"/>
    <col min="9669" max="9671" width="9.28515625" style="53"/>
    <col min="9672" max="9672" width="13" style="53" customWidth="1"/>
    <col min="9673" max="9673" width="13.42578125" style="53" customWidth="1"/>
    <col min="9674" max="9677" width="9.28515625" style="53"/>
    <col min="9678" max="9678" width="10" style="53" customWidth="1"/>
    <col min="9679" max="9908" width="9.28515625" style="53"/>
    <col min="9909" max="9909" width="10.28515625" style="53" customWidth="1"/>
    <col min="9910" max="9910" width="12.7109375" style="53" customWidth="1"/>
    <col min="9911" max="9911" width="9" style="53" customWidth="1"/>
    <col min="9912" max="9912" width="10.28515625" style="53" customWidth="1"/>
    <col min="9913" max="9913" width="7" style="53" customWidth="1"/>
    <col min="9914" max="9914" width="4.5703125" style="53" customWidth="1"/>
    <col min="9915" max="9916" width="6.7109375" style="53" customWidth="1"/>
    <col min="9917" max="9917" width="7.5703125" style="53" customWidth="1"/>
    <col min="9918" max="9918" width="6.42578125" style="53" customWidth="1"/>
    <col min="9919" max="9919" width="7" style="53" customWidth="1"/>
    <col min="9920" max="9920" width="7.28515625" style="53" customWidth="1"/>
    <col min="9921" max="9921" width="9.28515625" style="53"/>
    <col min="9922" max="9922" width="10.7109375" style="53" bestFit="1" customWidth="1"/>
    <col min="9923" max="9923" width="9.28515625" style="53"/>
    <col min="9924" max="9924" width="7.5703125" style="53" customWidth="1"/>
    <col min="9925" max="9927" width="9.28515625" style="53"/>
    <col min="9928" max="9928" width="13" style="53" customWidth="1"/>
    <col min="9929" max="9929" width="13.42578125" style="53" customWidth="1"/>
    <col min="9930" max="9933" width="9.28515625" style="53"/>
    <col min="9934" max="9934" width="10" style="53" customWidth="1"/>
    <col min="9935" max="10164" width="9.28515625" style="53"/>
    <col min="10165" max="10165" width="10.28515625" style="53" customWidth="1"/>
    <col min="10166" max="10166" width="12.7109375" style="53" customWidth="1"/>
    <col min="10167" max="10167" width="9" style="53" customWidth="1"/>
    <col min="10168" max="10168" width="10.28515625" style="53" customWidth="1"/>
    <col min="10169" max="10169" width="7" style="53" customWidth="1"/>
    <col min="10170" max="10170" width="4.5703125" style="53" customWidth="1"/>
    <col min="10171" max="10172" width="6.7109375" style="53" customWidth="1"/>
    <col min="10173" max="10173" width="7.5703125" style="53" customWidth="1"/>
    <col min="10174" max="10174" width="6.42578125" style="53" customWidth="1"/>
    <col min="10175" max="10175" width="7" style="53" customWidth="1"/>
    <col min="10176" max="10176" width="7.28515625" style="53" customWidth="1"/>
    <col min="10177" max="10177" width="9.28515625" style="53"/>
    <col min="10178" max="10178" width="10.7109375" style="53" bestFit="1" customWidth="1"/>
    <col min="10179" max="10179" width="9.28515625" style="53"/>
    <col min="10180" max="10180" width="7.5703125" style="53" customWidth="1"/>
    <col min="10181" max="10183" width="9.28515625" style="53"/>
    <col min="10184" max="10184" width="13" style="53" customWidth="1"/>
    <col min="10185" max="10185" width="13.42578125" style="53" customWidth="1"/>
    <col min="10186" max="10189" width="9.28515625" style="53"/>
    <col min="10190" max="10190" width="10" style="53" customWidth="1"/>
    <col min="10191" max="10420" width="9.28515625" style="53"/>
    <col min="10421" max="10421" width="10.28515625" style="53" customWidth="1"/>
    <col min="10422" max="10422" width="12.7109375" style="53" customWidth="1"/>
    <col min="10423" max="10423" width="9" style="53" customWidth="1"/>
    <col min="10424" max="10424" width="10.28515625" style="53" customWidth="1"/>
    <col min="10425" max="10425" width="7" style="53" customWidth="1"/>
    <col min="10426" max="10426" width="4.5703125" style="53" customWidth="1"/>
    <col min="10427" max="10428" width="6.7109375" style="53" customWidth="1"/>
    <col min="10429" max="10429" width="7.5703125" style="53" customWidth="1"/>
    <col min="10430" max="10430" width="6.42578125" style="53" customWidth="1"/>
    <col min="10431" max="10431" width="7" style="53" customWidth="1"/>
    <col min="10432" max="10432" width="7.28515625" style="53" customWidth="1"/>
    <col min="10433" max="10433" width="9.28515625" style="53"/>
    <col min="10434" max="10434" width="10.7109375" style="53" bestFit="1" customWidth="1"/>
    <col min="10435" max="10435" width="9.28515625" style="53"/>
    <col min="10436" max="10436" width="7.5703125" style="53" customWidth="1"/>
    <col min="10437" max="10439" width="9.28515625" style="53"/>
    <col min="10440" max="10440" width="13" style="53" customWidth="1"/>
    <col min="10441" max="10441" width="13.42578125" style="53" customWidth="1"/>
    <col min="10442" max="10445" width="9.28515625" style="53"/>
    <col min="10446" max="10446" width="10" style="53" customWidth="1"/>
    <col min="10447" max="10676" width="9.28515625" style="53"/>
    <col min="10677" max="10677" width="10.28515625" style="53" customWidth="1"/>
    <col min="10678" max="10678" width="12.7109375" style="53" customWidth="1"/>
    <col min="10679" max="10679" width="9" style="53" customWidth="1"/>
    <col min="10680" max="10680" width="10.28515625" style="53" customWidth="1"/>
    <col min="10681" max="10681" width="7" style="53" customWidth="1"/>
    <col min="10682" max="10682" width="4.5703125" style="53" customWidth="1"/>
    <col min="10683" max="10684" width="6.7109375" style="53" customWidth="1"/>
    <col min="10685" max="10685" width="7.5703125" style="53" customWidth="1"/>
    <col min="10686" max="10686" width="6.42578125" style="53" customWidth="1"/>
    <col min="10687" max="10687" width="7" style="53" customWidth="1"/>
    <col min="10688" max="10688" width="7.28515625" style="53" customWidth="1"/>
    <col min="10689" max="10689" width="9.28515625" style="53"/>
    <col min="10690" max="10690" width="10.7109375" style="53" bestFit="1" customWidth="1"/>
    <col min="10691" max="10691" width="9.28515625" style="53"/>
    <col min="10692" max="10692" width="7.5703125" style="53" customWidth="1"/>
    <col min="10693" max="10695" width="9.28515625" style="53"/>
    <col min="10696" max="10696" width="13" style="53" customWidth="1"/>
    <col min="10697" max="10697" width="13.42578125" style="53" customWidth="1"/>
    <col min="10698" max="10701" width="9.28515625" style="53"/>
    <col min="10702" max="10702" width="10" style="53" customWidth="1"/>
    <col min="10703" max="10932" width="9.28515625" style="53"/>
    <col min="10933" max="10933" width="10.28515625" style="53" customWidth="1"/>
    <col min="10934" max="10934" width="12.7109375" style="53" customWidth="1"/>
    <col min="10935" max="10935" width="9" style="53" customWidth="1"/>
    <col min="10936" max="10936" width="10.28515625" style="53" customWidth="1"/>
    <col min="10937" max="10937" width="7" style="53" customWidth="1"/>
    <col min="10938" max="10938" width="4.5703125" style="53" customWidth="1"/>
    <col min="10939" max="10940" width="6.7109375" style="53" customWidth="1"/>
    <col min="10941" max="10941" width="7.5703125" style="53" customWidth="1"/>
    <col min="10942" max="10942" width="6.42578125" style="53" customWidth="1"/>
    <col min="10943" max="10943" width="7" style="53" customWidth="1"/>
    <col min="10944" max="10944" width="7.28515625" style="53" customWidth="1"/>
    <col min="10945" max="10945" width="9.28515625" style="53"/>
    <col min="10946" max="10946" width="10.7109375" style="53" bestFit="1" customWidth="1"/>
    <col min="10947" max="10947" width="9.28515625" style="53"/>
    <col min="10948" max="10948" width="7.5703125" style="53" customWidth="1"/>
    <col min="10949" max="10951" width="9.28515625" style="53"/>
    <col min="10952" max="10952" width="13" style="53" customWidth="1"/>
    <col min="10953" max="10953" width="13.42578125" style="53" customWidth="1"/>
    <col min="10954" max="10957" width="9.28515625" style="53"/>
    <col min="10958" max="10958" width="10" style="53" customWidth="1"/>
    <col min="10959" max="11188" width="9.28515625" style="53"/>
    <col min="11189" max="11189" width="10.28515625" style="53" customWidth="1"/>
    <col min="11190" max="11190" width="12.7109375" style="53" customWidth="1"/>
    <col min="11191" max="11191" width="9" style="53" customWidth="1"/>
    <col min="11192" max="11192" width="10.28515625" style="53" customWidth="1"/>
    <col min="11193" max="11193" width="7" style="53" customWidth="1"/>
    <col min="11194" max="11194" width="4.5703125" style="53" customWidth="1"/>
    <col min="11195" max="11196" width="6.7109375" style="53" customWidth="1"/>
    <col min="11197" max="11197" width="7.5703125" style="53" customWidth="1"/>
    <col min="11198" max="11198" width="6.42578125" style="53" customWidth="1"/>
    <col min="11199" max="11199" width="7" style="53" customWidth="1"/>
    <col min="11200" max="11200" width="7.28515625" style="53" customWidth="1"/>
    <col min="11201" max="11201" width="9.28515625" style="53"/>
    <col min="11202" max="11202" width="10.7109375" style="53" bestFit="1" customWidth="1"/>
    <col min="11203" max="11203" width="9.28515625" style="53"/>
    <col min="11204" max="11204" width="7.5703125" style="53" customWidth="1"/>
    <col min="11205" max="11207" width="9.28515625" style="53"/>
    <col min="11208" max="11208" width="13" style="53" customWidth="1"/>
    <col min="11209" max="11209" width="13.42578125" style="53" customWidth="1"/>
    <col min="11210" max="11213" width="9.28515625" style="53"/>
    <col min="11214" max="11214" width="10" style="53" customWidth="1"/>
    <col min="11215" max="11444" width="9.28515625" style="53"/>
    <col min="11445" max="11445" width="10.28515625" style="53" customWidth="1"/>
    <col min="11446" max="11446" width="12.7109375" style="53" customWidth="1"/>
    <col min="11447" max="11447" width="9" style="53" customWidth="1"/>
    <col min="11448" max="11448" width="10.28515625" style="53" customWidth="1"/>
    <col min="11449" max="11449" width="7" style="53" customWidth="1"/>
    <col min="11450" max="11450" width="4.5703125" style="53" customWidth="1"/>
    <col min="11451" max="11452" width="6.7109375" style="53" customWidth="1"/>
    <col min="11453" max="11453" width="7.5703125" style="53" customWidth="1"/>
    <col min="11454" max="11454" width="6.42578125" style="53" customWidth="1"/>
    <col min="11455" max="11455" width="7" style="53" customWidth="1"/>
    <col min="11456" max="11456" width="7.28515625" style="53" customWidth="1"/>
    <col min="11457" max="11457" width="9.28515625" style="53"/>
    <col min="11458" max="11458" width="10.7109375" style="53" bestFit="1" customWidth="1"/>
    <col min="11459" max="11459" width="9.28515625" style="53"/>
    <col min="11460" max="11460" width="7.5703125" style="53" customWidth="1"/>
    <col min="11461" max="11463" width="9.28515625" style="53"/>
    <col min="11464" max="11464" width="13" style="53" customWidth="1"/>
    <col min="11465" max="11465" width="13.42578125" style="53" customWidth="1"/>
    <col min="11466" max="11469" width="9.28515625" style="53"/>
    <col min="11470" max="11470" width="10" style="53" customWidth="1"/>
    <col min="11471" max="11700" width="9.28515625" style="53"/>
    <col min="11701" max="11701" width="10.28515625" style="53" customWidth="1"/>
    <col min="11702" max="11702" width="12.7109375" style="53" customWidth="1"/>
    <col min="11703" max="11703" width="9" style="53" customWidth="1"/>
    <col min="11704" max="11704" width="10.28515625" style="53" customWidth="1"/>
    <col min="11705" max="11705" width="7" style="53" customWidth="1"/>
    <col min="11706" max="11706" width="4.5703125" style="53" customWidth="1"/>
    <col min="11707" max="11708" width="6.7109375" style="53" customWidth="1"/>
    <col min="11709" max="11709" width="7.5703125" style="53" customWidth="1"/>
    <col min="11710" max="11710" width="6.42578125" style="53" customWidth="1"/>
    <col min="11711" max="11711" width="7" style="53" customWidth="1"/>
    <col min="11712" max="11712" width="7.28515625" style="53" customWidth="1"/>
    <col min="11713" max="11713" width="9.28515625" style="53"/>
    <col min="11714" max="11714" width="10.7109375" style="53" bestFit="1" customWidth="1"/>
    <col min="11715" max="11715" width="9.28515625" style="53"/>
    <col min="11716" max="11716" width="7.5703125" style="53" customWidth="1"/>
    <col min="11717" max="11719" width="9.28515625" style="53"/>
    <col min="11720" max="11720" width="13" style="53" customWidth="1"/>
    <col min="11721" max="11721" width="13.42578125" style="53" customWidth="1"/>
    <col min="11722" max="11725" width="9.28515625" style="53"/>
    <col min="11726" max="11726" width="10" style="53" customWidth="1"/>
    <col min="11727" max="11956" width="9.28515625" style="53"/>
    <col min="11957" max="11957" width="10.28515625" style="53" customWidth="1"/>
    <col min="11958" max="11958" width="12.7109375" style="53" customWidth="1"/>
    <col min="11959" max="11959" width="9" style="53" customWidth="1"/>
    <col min="11960" max="11960" width="10.28515625" style="53" customWidth="1"/>
    <col min="11961" max="11961" width="7" style="53" customWidth="1"/>
    <col min="11962" max="11962" width="4.5703125" style="53" customWidth="1"/>
    <col min="11963" max="11964" width="6.7109375" style="53" customWidth="1"/>
    <col min="11965" max="11965" width="7.5703125" style="53" customWidth="1"/>
    <col min="11966" max="11966" width="6.42578125" style="53" customWidth="1"/>
    <col min="11967" max="11967" width="7" style="53" customWidth="1"/>
    <col min="11968" max="11968" width="7.28515625" style="53" customWidth="1"/>
    <col min="11969" max="11969" width="9.28515625" style="53"/>
    <col min="11970" max="11970" width="10.7109375" style="53" bestFit="1" customWidth="1"/>
    <col min="11971" max="11971" width="9.28515625" style="53"/>
    <col min="11972" max="11972" width="7.5703125" style="53" customWidth="1"/>
    <col min="11973" max="11975" width="9.28515625" style="53"/>
    <col min="11976" max="11976" width="13" style="53" customWidth="1"/>
    <col min="11977" max="11977" width="13.42578125" style="53" customWidth="1"/>
    <col min="11978" max="11981" width="9.28515625" style="53"/>
    <col min="11982" max="11982" width="10" style="53" customWidth="1"/>
    <col min="11983" max="12212" width="9.28515625" style="53"/>
    <col min="12213" max="12213" width="10.28515625" style="53" customWidth="1"/>
    <col min="12214" max="12214" width="12.7109375" style="53" customWidth="1"/>
    <col min="12215" max="12215" width="9" style="53" customWidth="1"/>
    <col min="12216" max="12216" width="10.28515625" style="53" customWidth="1"/>
    <col min="12217" max="12217" width="7" style="53" customWidth="1"/>
    <col min="12218" max="12218" width="4.5703125" style="53" customWidth="1"/>
    <col min="12219" max="12220" width="6.7109375" style="53" customWidth="1"/>
    <col min="12221" max="12221" width="7.5703125" style="53" customWidth="1"/>
    <col min="12222" max="12222" width="6.42578125" style="53" customWidth="1"/>
    <col min="12223" max="12223" width="7" style="53" customWidth="1"/>
    <col min="12224" max="12224" width="7.28515625" style="53" customWidth="1"/>
    <col min="12225" max="12225" width="9.28515625" style="53"/>
    <col min="12226" max="12226" width="10.7109375" style="53" bestFit="1" customWidth="1"/>
    <col min="12227" max="12227" width="9.28515625" style="53"/>
    <col min="12228" max="12228" width="7.5703125" style="53" customWidth="1"/>
    <col min="12229" max="12231" width="9.28515625" style="53"/>
    <col min="12232" max="12232" width="13" style="53" customWidth="1"/>
    <col min="12233" max="12233" width="13.42578125" style="53" customWidth="1"/>
    <col min="12234" max="12237" width="9.28515625" style="53"/>
    <col min="12238" max="12238" width="10" style="53" customWidth="1"/>
    <col min="12239" max="12468" width="9.28515625" style="53"/>
    <col min="12469" max="12469" width="10.28515625" style="53" customWidth="1"/>
    <col min="12470" max="12470" width="12.7109375" style="53" customWidth="1"/>
    <col min="12471" max="12471" width="9" style="53" customWidth="1"/>
    <col min="12472" max="12472" width="10.28515625" style="53" customWidth="1"/>
    <col min="12473" max="12473" width="7" style="53" customWidth="1"/>
    <col min="12474" max="12474" width="4.5703125" style="53" customWidth="1"/>
    <col min="12475" max="12476" width="6.7109375" style="53" customWidth="1"/>
    <col min="12477" max="12477" width="7.5703125" style="53" customWidth="1"/>
    <col min="12478" max="12478" width="6.42578125" style="53" customWidth="1"/>
    <col min="12479" max="12479" width="7" style="53" customWidth="1"/>
    <col min="12480" max="12480" width="7.28515625" style="53" customWidth="1"/>
    <col min="12481" max="12481" width="9.28515625" style="53"/>
    <col min="12482" max="12482" width="10.7109375" style="53" bestFit="1" customWidth="1"/>
    <col min="12483" max="12483" width="9.28515625" style="53"/>
    <col min="12484" max="12484" width="7.5703125" style="53" customWidth="1"/>
    <col min="12485" max="12487" width="9.28515625" style="53"/>
    <col min="12488" max="12488" width="13" style="53" customWidth="1"/>
    <col min="12489" max="12489" width="13.42578125" style="53" customWidth="1"/>
    <col min="12490" max="12493" width="9.28515625" style="53"/>
    <col min="12494" max="12494" width="10" style="53" customWidth="1"/>
    <col min="12495" max="12724" width="9.28515625" style="53"/>
    <col min="12725" max="12725" width="10.28515625" style="53" customWidth="1"/>
    <col min="12726" max="12726" width="12.7109375" style="53" customWidth="1"/>
    <col min="12727" max="12727" width="9" style="53" customWidth="1"/>
    <col min="12728" max="12728" width="10.28515625" style="53" customWidth="1"/>
    <col min="12729" max="12729" width="7" style="53" customWidth="1"/>
    <col min="12730" max="12730" width="4.5703125" style="53" customWidth="1"/>
    <col min="12731" max="12732" width="6.7109375" style="53" customWidth="1"/>
    <col min="12733" max="12733" width="7.5703125" style="53" customWidth="1"/>
    <col min="12734" max="12734" width="6.42578125" style="53" customWidth="1"/>
    <col min="12735" max="12735" width="7" style="53" customWidth="1"/>
    <col min="12736" max="12736" width="7.28515625" style="53" customWidth="1"/>
    <col min="12737" max="12737" width="9.28515625" style="53"/>
    <col min="12738" max="12738" width="10.7109375" style="53" bestFit="1" customWidth="1"/>
    <col min="12739" max="12739" width="9.28515625" style="53"/>
    <col min="12740" max="12740" width="7.5703125" style="53" customWidth="1"/>
    <col min="12741" max="12743" width="9.28515625" style="53"/>
    <col min="12744" max="12744" width="13" style="53" customWidth="1"/>
    <col min="12745" max="12745" width="13.42578125" style="53" customWidth="1"/>
    <col min="12746" max="12749" width="9.28515625" style="53"/>
    <col min="12750" max="12750" width="10" style="53" customWidth="1"/>
    <col min="12751" max="12980" width="9.28515625" style="53"/>
    <col min="12981" max="12981" width="10.28515625" style="53" customWidth="1"/>
    <col min="12982" max="12982" width="12.7109375" style="53" customWidth="1"/>
    <col min="12983" max="12983" width="9" style="53" customWidth="1"/>
    <col min="12984" max="12984" width="10.28515625" style="53" customWidth="1"/>
    <col min="12985" max="12985" width="7" style="53" customWidth="1"/>
    <col min="12986" max="12986" width="4.5703125" style="53" customWidth="1"/>
    <col min="12987" max="12988" width="6.7109375" style="53" customWidth="1"/>
    <col min="12989" max="12989" width="7.5703125" style="53" customWidth="1"/>
    <col min="12990" max="12990" width="6.42578125" style="53" customWidth="1"/>
    <col min="12991" max="12991" width="7" style="53" customWidth="1"/>
    <col min="12992" max="12992" width="7.28515625" style="53" customWidth="1"/>
    <col min="12993" max="12993" width="9.28515625" style="53"/>
    <col min="12994" max="12994" width="10.7109375" style="53" bestFit="1" customWidth="1"/>
    <col min="12995" max="12995" width="9.28515625" style="53"/>
    <col min="12996" max="12996" width="7.5703125" style="53" customWidth="1"/>
    <col min="12997" max="12999" width="9.28515625" style="53"/>
    <col min="13000" max="13000" width="13" style="53" customWidth="1"/>
    <col min="13001" max="13001" width="13.42578125" style="53" customWidth="1"/>
    <col min="13002" max="13005" width="9.28515625" style="53"/>
    <col min="13006" max="13006" width="10" style="53" customWidth="1"/>
    <col min="13007" max="13236" width="9.28515625" style="53"/>
    <col min="13237" max="13237" width="10.28515625" style="53" customWidth="1"/>
    <col min="13238" max="13238" width="12.7109375" style="53" customWidth="1"/>
    <col min="13239" max="13239" width="9" style="53" customWidth="1"/>
    <col min="13240" max="13240" width="10.28515625" style="53" customWidth="1"/>
    <col min="13241" max="13241" width="7" style="53" customWidth="1"/>
    <col min="13242" max="13242" width="4.5703125" style="53" customWidth="1"/>
    <col min="13243" max="13244" width="6.7109375" style="53" customWidth="1"/>
    <col min="13245" max="13245" width="7.5703125" style="53" customWidth="1"/>
    <col min="13246" max="13246" width="6.42578125" style="53" customWidth="1"/>
    <col min="13247" max="13247" width="7" style="53" customWidth="1"/>
    <col min="13248" max="13248" width="7.28515625" style="53" customWidth="1"/>
    <col min="13249" max="13249" width="9.28515625" style="53"/>
    <col min="13250" max="13250" width="10.7109375" style="53" bestFit="1" customWidth="1"/>
    <col min="13251" max="13251" width="9.28515625" style="53"/>
    <col min="13252" max="13252" width="7.5703125" style="53" customWidth="1"/>
    <col min="13253" max="13255" width="9.28515625" style="53"/>
    <col min="13256" max="13256" width="13" style="53" customWidth="1"/>
    <col min="13257" max="13257" width="13.42578125" style="53" customWidth="1"/>
    <col min="13258" max="13261" width="9.28515625" style="53"/>
    <col min="13262" max="13262" width="10" style="53" customWidth="1"/>
    <col min="13263" max="13492" width="9.28515625" style="53"/>
    <col min="13493" max="13493" width="10.28515625" style="53" customWidth="1"/>
    <col min="13494" max="13494" width="12.7109375" style="53" customWidth="1"/>
    <col min="13495" max="13495" width="9" style="53" customWidth="1"/>
    <col min="13496" max="13496" width="10.28515625" style="53" customWidth="1"/>
    <col min="13497" max="13497" width="7" style="53" customWidth="1"/>
    <col min="13498" max="13498" width="4.5703125" style="53" customWidth="1"/>
    <col min="13499" max="13500" width="6.7109375" style="53" customWidth="1"/>
    <col min="13501" max="13501" width="7.5703125" style="53" customWidth="1"/>
    <col min="13502" max="13502" width="6.42578125" style="53" customWidth="1"/>
    <col min="13503" max="13503" width="7" style="53" customWidth="1"/>
    <col min="13504" max="13504" width="7.28515625" style="53" customWidth="1"/>
    <col min="13505" max="13505" width="9.28515625" style="53"/>
    <col min="13506" max="13506" width="10.7109375" style="53" bestFit="1" customWidth="1"/>
    <col min="13507" max="13507" width="9.28515625" style="53"/>
    <col min="13508" max="13508" width="7.5703125" style="53" customWidth="1"/>
    <col min="13509" max="13511" width="9.28515625" style="53"/>
    <col min="13512" max="13512" width="13" style="53" customWidth="1"/>
    <col min="13513" max="13513" width="13.42578125" style="53" customWidth="1"/>
    <col min="13514" max="13517" width="9.28515625" style="53"/>
    <col min="13518" max="13518" width="10" style="53" customWidth="1"/>
    <col min="13519" max="13748" width="9.28515625" style="53"/>
    <col min="13749" max="13749" width="10.28515625" style="53" customWidth="1"/>
    <col min="13750" max="13750" width="12.7109375" style="53" customWidth="1"/>
    <col min="13751" max="13751" width="9" style="53" customWidth="1"/>
    <col min="13752" max="13752" width="10.28515625" style="53" customWidth="1"/>
    <col min="13753" max="13753" width="7" style="53" customWidth="1"/>
    <col min="13754" max="13754" width="4.5703125" style="53" customWidth="1"/>
    <col min="13755" max="13756" width="6.7109375" style="53" customWidth="1"/>
    <col min="13757" max="13757" width="7.5703125" style="53" customWidth="1"/>
    <col min="13758" max="13758" width="6.42578125" style="53" customWidth="1"/>
    <col min="13759" max="13759" width="7" style="53" customWidth="1"/>
    <col min="13760" max="13760" width="7.28515625" style="53" customWidth="1"/>
    <col min="13761" max="13761" width="9.28515625" style="53"/>
    <col min="13762" max="13762" width="10.7109375" style="53" bestFit="1" customWidth="1"/>
    <col min="13763" max="13763" width="9.28515625" style="53"/>
    <col min="13764" max="13764" width="7.5703125" style="53" customWidth="1"/>
    <col min="13765" max="13767" width="9.28515625" style="53"/>
    <col min="13768" max="13768" width="13" style="53" customWidth="1"/>
    <col min="13769" max="13769" width="13.42578125" style="53" customWidth="1"/>
    <col min="13770" max="13773" width="9.28515625" style="53"/>
    <col min="13774" max="13774" width="10" style="53" customWidth="1"/>
    <col min="13775" max="14004" width="9.28515625" style="53"/>
    <col min="14005" max="14005" width="10.28515625" style="53" customWidth="1"/>
    <col min="14006" max="14006" width="12.7109375" style="53" customWidth="1"/>
    <col min="14007" max="14007" width="9" style="53" customWidth="1"/>
    <col min="14008" max="14008" width="10.28515625" style="53" customWidth="1"/>
    <col min="14009" max="14009" width="7" style="53" customWidth="1"/>
    <col min="14010" max="14010" width="4.5703125" style="53" customWidth="1"/>
    <col min="14011" max="14012" width="6.7109375" style="53" customWidth="1"/>
    <col min="14013" max="14013" width="7.5703125" style="53" customWidth="1"/>
    <col min="14014" max="14014" width="6.42578125" style="53" customWidth="1"/>
    <col min="14015" max="14015" width="7" style="53" customWidth="1"/>
    <col min="14016" max="14016" width="7.28515625" style="53" customWidth="1"/>
    <col min="14017" max="14017" width="9.28515625" style="53"/>
    <col min="14018" max="14018" width="10.7109375" style="53" bestFit="1" customWidth="1"/>
    <col min="14019" max="14019" width="9.28515625" style="53"/>
    <col min="14020" max="14020" width="7.5703125" style="53" customWidth="1"/>
    <col min="14021" max="14023" width="9.28515625" style="53"/>
    <col min="14024" max="14024" width="13" style="53" customWidth="1"/>
    <col min="14025" max="14025" width="13.42578125" style="53" customWidth="1"/>
    <col min="14026" max="14029" width="9.28515625" style="53"/>
    <col min="14030" max="14030" width="10" style="53" customWidth="1"/>
    <col min="14031" max="14260" width="9.28515625" style="53"/>
    <col min="14261" max="14261" width="10.28515625" style="53" customWidth="1"/>
    <col min="14262" max="14262" width="12.7109375" style="53" customWidth="1"/>
    <col min="14263" max="14263" width="9" style="53" customWidth="1"/>
    <col min="14264" max="14264" width="10.28515625" style="53" customWidth="1"/>
    <col min="14265" max="14265" width="7" style="53" customWidth="1"/>
    <col min="14266" max="14266" width="4.5703125" style="53" customWidth="1"/>
    <col min="14267" max="14268" width="6.7109375" style="53" customWidth="1"/>
    <col min="14269" max="14269" width="7.5703125" style="53" customWidth="1"/>
    <col min="14270" max="14270" width="6.42578125" style="53" customWidth="1"/>
    <col min="14271" max="14271" width="7" style="53" customWidth="1"/>
    <col min="14272" max="14272" width="7.28515625" style="53" customWidth="1"/>
    <col min="14273" max="14273" width="9.28515625" style="53"/>
    <col min="14274" max="14274" width="10.7109375" style="53" bestFit="1" customWidth="1"/>
    <col min="14275" max="14275" width="9.28515625" style="53"/>
    <col min="14276" max="14276" width="7.5703125" style="53" customWidth="1"/>
    <col min="14277" max="14279" width="9.28515625" style="53"/>
    <col min="14280" max="14280" width="13" style="53" customWidth="1"/>
    <col min="14281" max="14281" width="13.42578125" style="53" customWidth="1"/>
    <col min="14282" max="14285" width="9.28515625" style="53"/>
    <col min="14286" max="14286" width="10" style="53" customWidth="1"/>
    <col min="14287" max="14516" width="9.28515625" style="53"/>
    <col min="14517" max="14517" width="10.28515625" style="53" customWidth="1"/>
    <col min="14518" max="14518" width="12.7109375" style="53" customWidth="1"/>
    <col min="14519" max="14519" width="9" style="53" customWidth="1"/>
    <col min="14520" max="14520" width="10.28515625" style="53" customWidth="1"/>
    <col min="14521" max="14521" width="7" style="53" customWidth="1"/>
    <col min="14522" max="14522" width="4.5703125" style="53" customWidth="1"/>
    <col min="14523" max="14524" width="6.7109375" style="53" customWidth="1"/>
    <col min="14525" max="14525" width="7.5703125" style="53" customWidth="1"/>
    <col min="14526" max="14526" width="6.42578125" style="53" customWidth="1"/>
    <col min="14527" max="14527" width="7" style="53" customWidth="1"/>
    <col min="14528" max="14528" width="7.28515625" style="53" customWidth="1"/>
    <col min="14529" max="14529" width="9.28515625" style="53"/>
    <col min="14530" max="14530" width="10.7109375" style="53" bestFit="1" customWidth="1"/>
    <col min="14531" max="14531" width="9.28515625" style="53"/>
    <col min="14532" max="14532" width="7.5703125" style="53" customWidth="1"/>
    <col min="14533" max="14535" width="9.28515625" style="53"/>
    <col min="14536" max="14536" width="13" style="53" customWidth="1"/>
    <col min="14537" max="14537" width="13.42578125" style="53" customWidth="1"/>
    <col min="14538" max="14541" width="9.28515625" style="53"/>
    <col min="14542" max="14542" width="10" style="53" customWidth="1"/>
    <col min="14543" max="14772" width="9.28515625" style="53"/>
    <col min="14773" max="14773" width="10.28515625" style="53" customWidth="1"/>
    <col min="14774" max="14774" width="12.7109375" style="53" customWidth="1"/>
    <col min="14775" max="14775" width="9" style="53" customWidth="1"/>
    <col min="14776" max="14776" width="10.28515625" style="53" customWidth="1"/>
    <col min="14777" max="14777" width="7" style="53" customWidth="1"/>
    <col min="14778" max="14778" width="4.5703125" style="53" customWidth="1"/>
    <col min="14779" max="14780" width="6.7109375" style="53" customWidth="1"/>
    <col min="14781" max="14781" width="7.5703125" style="53" customWidth="1"/>
    <col min="14782" max="14782" width="6.42578125" style="53" customWidth="1"/>
    <col min="14783" max="14783" width="7" style="53" customWidth="1"/>
    <col min="14784" max="14784" width="7.28515625" style="53" customWidth="1"/>
    <col min="14785" max="14785" width="9.28515625" style="53"/>
    <col min="14786" max="14786" width="10.7109375" style="53" bestFit="1" customWidth="1"/>
    <col min="14787" max="14787" width="9.28515625" style="53"/>
    <col min="14788" max="14788" width="7.5703125" style="53" customWidth="1"/>
    <col min="14789" max="14791" width="9.28515625" style="53"/>
    <col min="14792" max="14792" width="13" style="53" customWidth="1"/>
    <col min="14793" max="14793" width="13.42578125" style="53" customWidth="1"/>
    <col min="14794" max="14797" width="9.28515625" style="53"/>
    <col min="14798" max="14798" width="10" style="53" customWidth="1"/>
    <col min="14799" max="15028" width="9.28515625" style="53"/>
    <col min="15029" max="15029" width="10.28515625" style="53" customWidth="1"/>
    <col min="15030" max="15030" width="12.7109375" style="53" customWidth="1"/>
    <col min="15031" max="15031" width="9" style="53" customWidth="1"/>
    <col min="15032" max="15032" width="10.28515625" style="53" customWidth="1"/>
    <col min="15033" max="15033" width="7" style="53" customWidth="1"/>
    <col min="15034" max="15034" width="4.5703125" style="53" customWidth="1"/>
    <col min="15035" max="15036" width="6.7109375" style="53" customWidth="1"/>
    <col min="15037" max="15037" width="7.5703125" style="53" customWidth="1"/>
    <col min="15038" max="15038" width="6.42578125" style="53" customWidth="1"/>
    <col min="15039" max="15039" width="7" style="53" customWidth="1"/>
    <col min="15040" max="15040" width="7.28515625" style="53" customWidth="1"/>
    <col min="15041" max="15041" width="9.28515625" style="53"/>
    <col min="15042" max="15042" width="10.7109375" style="53" bestFit="1" customWidth="1"/>
    <col min="15043" max="15043" width="9.28515625" style="53"/>
    <col min="15044" max="15044" width="7.5703125" style="53" customWidth="1"/>
    <col min="15045" max="15047" width="9.28515625" style="53"/>
    <col min="15048" max="15048" width="13" style="53" customWidth="1"/>
    <col min="15049" max="15049" width="13.42578125" style="53" customWidth="1"/>
    <col min="15050" max="15053" width="9.28515625" style="53"/>
    <col min="15054" max="15054" width="10" style="53" customWidth="1"/>
    <col min="15055" max="15284" width="9.28515625" style="53"/>
    <col min="15285" max="15285" width="10.28515625" style="53" customWidth="1"/>
    <col min="15286" max="15286" width="12.7109375" style="53" customWidth="1"/>
    <col min="15287" max="15287" width="9" style="53" customWidth="1"/>
    <col min="15288" max="15288" width="10.28515625" style="53" customWidth="1"/>
    <col min="15289" max="15289" width="7" style="53" customWidth="1"/>
    <col min="15290" max="15290" width="4.5703125" style="53" customWidth="1"/>
    <col min="15291" max="15292" width="6.7109375" style="53" customWidth="1"/>
    <col min="15293" max="15293" width="7.5703125" style="53" customWidth="1"/>
    <col min="15294" max="15294" width="6.42578125" style="53" customWidth="1"/>
    <col min="15295" max="15295" width="7" style="53" customWidth="1"/>
    <col min="15296" max="15296" width="7.28515625" style="53" customWidth="1"/>
    <col min="15297" max="15297" width="9.28515625" style="53"/>
    <col min="15298" max="15298" width="10.7109375" style="53" bestFit="1" customWidth="1"/>
    <col min="15299" max="15299" width="9.28515625" style="53"/>
    <col min="15300" max="15300" width="7.5703125" style="53" customWidth="1"/>
    <col min="15301" max="15303" width="9.28515625" style="53"/>
    <col min="15304" max="15304" width="13" style="53" customWidth="1"/>
    <col min="15305" max="15305" width="13.42578125" style="53" customWidth="1"/>
    <col min="15306" max="15309" width="9.28515625" style="53"/>
    <col min="15310" max="15310" width="10" style="53" customWidth="1"/>
    <col min="15311" max="15540" width="9.28515625" style="53"/>
    <col min="15541" max="15541" width="10.28515625" style="53" customWidth="1"/>
    <col min="15542" max="15542" width="12.7109375" style="53" customWidth="1"/>
    <col min="15543" max="15543" width="9" style="53" customWidth="1"/>
    <col min="15544" max="15544" width="10.28515625" style="53" customWidth="1"/>
    <col min="15545" max="15545" width="7" style="53" customWidth="1"/>
    <col min="15546" max="15546" width="4.5703125" style="53" customWidth="1"/>
    <col min="15547" max="15548" width="6.7109375" style="53" customWidth="1"/>
    <col min="15549" max="15549" width="7.5703125" style="53" customWidth="1"/>
    <col min="15550" max="15550" width="6.42578125" style="53" customWidth="1"/>
    <col min="15551" max="15551" width="7" style="53" customWidth="1"/>
    <col min="15552" max="15552" width="7.28515625" style="53" customWidth="1"/>
    <col min="15553" max="15553" width="9.28515625" style="53"/>
    <col min="15554" max="15554" width="10.7109375" style="53" bestFit="1" customWidth="1"/>
    <col min="15555" max="15555" width="9.28515625" style="53"/>
    <col min="15556" max="15556" width="7.5703125" style="53" customWidth="1"/>
    <col min="15557" max="15559" width="9.28515625" style="53"/>
    <col min="15560" max="15560" width="13" style="53" customWidth="1"/>
    <col min="15561" max="15561" width="13.42578125" style="53" customWidth="1"/>
    <col min="15562" max="15565" width="9.28515625" style="53"/>
    <col min="15566" max="15566" width="10" style="53" customWidth="1"/>
    <col min="15567" max="15796" width="9.28515625" style="53"/>
    <col min="15797" max="15797" width="10.28515625" style="53" customWidth="1"/>
    <col min="15798" max="15798" width="12.7109375" style="53" customWidth="1"/>
    <col min="15799" max="15799" width="9" style="53" customWidth="1"/>
    <col min="15800" max="15800" width="10.28515625" style="53" customWidth="1"/>
    <col min="15801" max="15801" width="7" style="53" customWidth="1"/>
    <col min="15802" max="15802" width="4.5703125" style="53" customWidth="1"/>
    <col min="15803" max="15804" width="6.7109375" style="53" customWidth="1"/>
    <col min="15805" max="15805" width="7.5703125" style="53" customWidth="1"/>
    <col min="15806" max="15806" width="6.42578125" style="53" customWidth="1"/>
    <col min="15807" max="15807" width="7" style="53" customWidth="1"/>
    <col min="15808" max="15808" width="7.28515625" style="53" customWidth="1"/>
    <col min="15809" max="15809" width="9.28515625" style="53"/>
    <col min="15810" max="15810" width="10.7109375" style="53" bestFit="1" customWidth="1"/>
    <col min="15811" max="15811" width="9.28515625" style="53"/>
    <col min="15812" max="15812" width="7.5703125" style="53" customWidth="1"/>
    <col min="15813" max="15815" width="9.28515625" style="53"/>
    <col min="15816" max="15816" width="13" style="53" customWidth="1"/>
    <col min="15817" max="15817" width="13.42578125" style="53" customWidth="1"/>
    <col min="15818" max="15821" width="9.28515625" style="53"/>
    <col min="15822" max="15822" width="10" style="53" customWidth="1"/>
    <col min="15823" max="16052" width="9.28515625" style="53"/>
    <col min="16053" max="16053" width="10.28515625" style="53" customWidth="1"/>
    <col min="16054" max="16054" width="12.7109375" style="53" customWidth="1"/>
    <col min="16055" max="16055" width="9" style="53" customWidth="1"/>
    <col min="16056" max="16056" width="10.28515625" style="53" customWidth="1"/>
    <col min="16057" max="16057" width="7" style="53" customWidth="1"/>
    <col min="16058" max="16058" width="4.5703125" style="53" customWidth="1"/>
    <col min="16059" max="16060" width="6.7109375" style="53" customWidth="1"/>
    <col min="16061" max="16061" width="7.5703125" style="53" customWidth="1"/>
    <col min="16062" max="16062" width="6.42578125" style="53" customWidth="1"/>
    <col min="16063" max="16063" width="7" style="53" customWidth="1"/>
    <col min="16064" max="16064" width="7.28515625" style="53" customWidth="1"/>
    <col min="16065" max="16065" width="9.28515625" style="53"/>
    <col min="16066" max="16066" width="10.7109375" style="53" bestFit="1" customWidth="1"/>
    <col min="16067" max="16067" width="9.28515625" style="53"/>
    <col min="16068" max="16068" width="7.5703125" style="53" customWidth="1"/>
    <col min="16069" max="16071" width="9.28515625" style="53"/>
    <col min="16072" max="16072" width="13" style="53" customWidth="1"/>
    <col min="16073" max="16073" width="13.42578125" style="53" customWidth="1"/>
    <col min="16074" max="16077" width="9.28515625" style="53"/>
    <col min="16078" max="16078" width="10" style="53" customWidth="1"/>
    <col min="16079" max="16384" width="9.28515625" style="53"/>
  </cols>
  <sheetData>
    <row r="1" spans="1:17" x14ac:dyDescent="0.2">
      <c r="A1" s="124" t="s">
        <v>85</v>
      </c>
    </row>
    <row r="2" spans="1:17" ht="17.25" x14ac:dyDescent="0.25">
      <c r="A2" s="856" t="s">
        <v>461</v>
      </c>
      <c r="B2" s="44"/>
      <c r="C2" s="44"/>
      <c r="D2" s="21"/>
      <c r="E2" s="21"/>
      <c r="K2" s="65"/>
      <c r="L2" s="66"/>
    </row>
    <row r="3" spans="1:17" ht="15.75" x14ac:dyDescent="0.25">
      <c r="A3" s="809"/>
      <c r="B3" s="20"/>
      <c r="C3" s="20"/>
      <c r="D3" s="29"/>
      <c r="E3" s="29"/>
      <c r="F3" s="57"/>
      <c r="G3" s="57"/>
      <c r="H3" s="57"/>
      <c r="K3" s="65"/>
      <c r="L3" s="66"/>
    </row>
    <row r="4" spans="1:17" ht="107.65" customHeight="1" x14ac:dyDescent="0.2">
      <c r="A4" s="560"/>
      <c r="B4" s="562"/>
      <c r="C4" s="562" t="s">
        <v>25</v>
      </c>
      <c r="D4" s="562" t="s">
        <v>26</v>
      </c>
      <c r="E4" s="562" t="s">
        <v>27</v>
      </c>
      <c r="F4" s="562" t="s">
        <v>275</v>
      </c>
      <c r="G4" s="562" t="s">
        <v>28</v>
      </c>
      <c r="H4" s="562" t="s">
        <v>29</v>
      </c>
      <c r="I4" s="562" t="s">
        <v>30</v>
      </c>
      <c r="J4" s="562" t="s">
        <v>31</v>
      </c>
      <c r="K4" s="562" t="s">
        <v>32</v>
      </c>
      <c r="L4" s="562" t="s">
        <v>33</v>
      </c>
      <c r="M4" s="562" t="s">
        <v>34</v>
      </c>
      <c r="N4" s="562" t="s">
        <v>35</v>
      </c>
      <c r="O4" s="569" t="s">
        <v>123</v>
      </c>
      <c r="P4" s="308"/>
    </row>
    <row r="5" spans="1:17" s="544" customFormat="1" ht="21" customHeight="1" x14ac:dyDescent="0.2">
      <c r="A5" s="1192" t="s">
        <v>588</v>
      </c>
      <c r="B5" s="370" t="s">
        <v>67</v>
      </c>
      <c r="C5" s="700">
        <v>321</v>
      </c>
      <c r="D5" s="700">
        <v>267</v>
      </c>
      <c r="E5" s="700">
        <v>227</v>
      </c>
      <c r="F5" s="700">
        <v>268</v>
      </c>
      <c r="G5" s="700">
        <v>164</v>
      </c>
      <c r="H5" s="700">
        <v>73</v>
      </c>
      <c r="I5" s="700">
        <v>140</v>
      </c>
      <c r="J5" s="700">
        <v>105</v>
      </c>
      <c r="K5" s="700">
        <v>46</v>
      </c>
      <c r="L5" s="700">
        <v>124</v>
      </c>
      <c r="M5" s="700">
        <v>246</v>
      </c>
      <c r="N5" s="700">
        <v>0</v>
      </c>
      <c r="O5" s="794">
        <f t="shared" ref="O5:O10" si="0">SUM(C5:N5)</f>
        <v>1981</v>
      </c>
      <c r="P5" s="944"/>
    </row>
    <row r="6" spans="1:17" s="544" customFormat="1" ht="21" customHeight="1" x14ac:dyDescent="0.2">
      <c r="A6" s="1196"/>
      <c r="B6" s="680" t="s">
        <v>68</v>
      </c>
      <c r="C6" s="687">
        <v>28</v>
      </c>
      <c r="D6" s="687">
        <v>156</v>
      </c>
      <c r="E6" s="687">
        <v>79</v>
      </c>
      <c r="F6" s="687">
        <v>174</v>
      </c>
      <c r="G6" s="687">
        <v>93</v>
      </c>
      <c r="H6" s="687">
        <v>58</v>
      </c>
      <c r="I6" s="687">
        <v>85</v>
      </c>
      <c r="J6" s="687">
        <v>57</v>
      </c>
      <c r="K6" s="687">
        <v>28</v>
      </c>
      <c r="L6" s="687">
        <v>46</v>
      </c>
      <c r="M6" s="687">
        <v>141</v>
      </c>
      <c r="N6" s="687">
        <v>0</v>
      </c>
      <c r="O6" s="697">
        <f t="shared" si="0"/>
        <v>945</v>
      </c>
      <c r="P6" s="943"/>
    </row>
    <row r="7" spans="1:17" s="544" customFormat="1" ht="21" customHeight="1" x14ac:dyDescent="0.2">
      <c r="A7" s="1196"/>
      <c r="B7" s="679" t="s">
        <v>69</v>
      </c>
      <c r="C7" s="686">
        <v>17</v>
      </c>
      <c r="D7" s="686">
        <v>52</v>
      </c>
      <c r="E7" s="686">
        <v>47</v>
      </c>
      <c r="F7" s="686">
        <v>24</v>
      </c>
      <c r="G7" s="686">
        <v>45</v>
      </c>
      <c r="H7" s="686">
        <v>37</v>
      </c>
      <c r="I7" s="686">
        <v>28</v>
      </c>
      <c r="J7" s="686">
        <v>24</v>
      </c>
      <c r="K7" s="686">
        <v>5</v>
      </c>
      <c r="L7" s="686">
        <v>21</v>
      </c>
      <c r="M7" s="686">
        <v>173</v>
      </c>
      <c r="N7" s="686">
        <v>0</v>
      </c>
      <c r="O7" s="696">
        <f t="shared" si="0"/>
        <v>473</v>
      </c>
      <c r="P7" s="944"/>
    </row>
    <row r="8" spans="1:17" s="544" customFormat="1" ht="21" customHeight="1" x14ac:dyDescent="0.2">
      <c r="A8" s="1196"/>
      <c r="B8" s="680" t="s">
        <v>70</v>
      </c>
      <c r="C8" s="687">
        <v>6</v>
      </c>
      <c r="D8" s="687">
        <v>50</v>
      </c>
      <c r="E8" s="687">
        <v>58</v>
      </c>
      <c r="F8" s="687">
        <v>17</v>
      </c>
      <c r="G8" s="687">
        <v>33</v>
      </c>
      <c r="H8" s="687">
        <v>36</v>
      </c>
      <c r="I8" s="687">
        <v>29</v>
      </c>
      <c r="J8" s="687">
        <v>7</v>
      </c>
      <c r="K8" s="687">
        <v>3</v>
      </c>
      <c r="L8" s="687">
        <v>20</v>
      </c>
      <c r="M8" s="687">
        <v>148</v>
      </c>
      <c r="N8" s="687">
        <v>0</v>
      </c>
      <c r="O8" s="697">
        <f t="shared" si="0"/>
        <v>407</v>
      </c>
      <c r="P8" s="943"/>
    </row>
    <row r="9" spans="1:17" s="544" customFormat="1" ht="21" customHeight="1" x14ac:dyDescent="0.2">
      <c r="A9" s="1196"/>
      <c r="B9" s="679" t="s">
        <v>71</v>
      </c>
      <c r="C9" s="686">
        <v>4</v>
      </c>
      <c r="D9" s="686">
        <v>18</v>
      </c>
      <c r="E9" s="686">
        <v>32</v>
      </c>
      <c r="F9" s="686">
        <v>3</v>
      </c>
      <c r="G9" s="686">
        <v>19</v>
      </c>
      <c r="H9" s="686">
        <v>31</v>
      </c>
      <c r="I9" s="686">
        <v>6</v>
      </c>
      <c r="J9" s="686">
        <v>6</v>
      </c>
      <c r="K9" s="686">
        <v>0</v>
      </c>
      <c r="L9" s="686">
        <v>9</v>
      </c>
      <c r="M9" s="686">
        <v>89</v>
      </c>
      <c r="N9" s="686">
        <v>19</v>
      </c>
      <c r="O9" s="696">
        <f t="shared" si="0"/>
        <v>236</v>
      </c>
      <c r="P9" s="944"/>
    </row>
    <row r="10" spans="1:17" s="544" customFormat="1" ht="21" customHeight="1" x14ac:dyDescent="0.2">
      <c r="A10" s="1196"/>
      <c r="B10" s="680" t="s">
        <v>72</v>
      </c>
      <c r="C10" s="687">
        <f>SUM(C5:C9)</f>
        <v>376</v>
      </c>
      <c r="D10" s="687">
        <f t="shared" ref="D10:N10" si="1">SUM(D5:D9)</f>
        <v>543</v>
      </c>
      <c r="E10" s="687">
        <f t="shared" si="1"/>
        <v>443</v>
      </c>
      <c r="F10" s="687">
        <f t="shared" si="1"/>
        <v>486</v>
      </c>
      <c r="G10" s="687">
        <f t="shared" si="1"/>
        <v>354</v>
      </c>
      <c r="H10" s="687">
        <f t="shared" si="1"/>
        <v>235</v>
      </c>
      <c r="I10" s="687">
        <f t="shared" si="1"/>
        <v>288</v>
      </c>
      <c r="J10" s="687">
        <f t="shared" si="1"/>
        <v>199</v>
      </c>
      <c r="K10" s="687">
        <f t="shared" si="1"/>
        <v>82</v>
      </c>
      <c r="L10" s="687">
        <f t="shared" si="1"/>
        <v>220</v>
      </c>
      <c r="M10" s="687">
        <f t="shared" si="1"/>
        <v>797</v>
      </c>
      <c r="N10" s="687">
        <f t="shared" si="1"/>
        <v>19</v>
      </c>
      <c r="O10" s="697">
        <f t="shared" si="0"/>
        <v>4042</v>
      </c>
      <c r="P10" s="943"/>
    </row>
    <row r="11" spans="1:17" s="544" customFormat="1" ht="21" customHeight="1" x14ac:dyDescent="0.2">
      <c r="A11" s="1196"/>
      <c r="B11" s="634" t="s">
        <v>73</v>
      </c>
      <c r="C11" s="690">
        <f t="shared" ref="C11:O11" si="2">(SUM(C7:C9))/C10</f>
        <v>7.1808510638297879E-2</v>
      </c>
      <c r="D11" s="690">
        <f t="shared" si="2"/>
        <v>0.22099447513812154</v>
      </c>
      <c r="E11" s="690">
        <f t="shared" si="2"/>
        <v>0.30925507900677202</v>
      </c>
      <c r="F11" s="690">
        <f t="shared" si="2"/>
        <v>9.0534979423868317E-2</v>
      </c>
      <c r="G11" s="690">
        <f t="shared" si="2"/>
        <v>0.27401129943502822</v>
      </c>
      <c r="H11" s="690">
        <f t="shared" si="2"/>
        <v>0.44255319148936167</v>
      </c>
      <c r="I11" s="690">
        <f t="shared" si="2"/>
        <v>0.21875</v>
      </c>
      <c r="J11" s="690">
        <f t="shared" si="2"/>
        <v>0.18592964824120603</v>
      </c>
      <c r="K11" s="690">
        <f t="shared" si="2"/>
        <v>9.7560975609756101E-2</v>
      </c>
      <c r="L11" s="690">
        <f t="shared" si="2"/>
        <v>0.22727272727272727</v>
      </c>
      <c r="M11" s="690">
        <f t="shared" si="2"/>
        <v>0.51442910915934759</v>
      </c>
      <c r="N11" s="690">
        <f t="shared" si="2"/>
        <v>1</v>
      </c>
      <c r="O11" s="691">
        <f t="shared" si="2"/>
        <v>0.27610094012864916</v>
      </c>
      <c r="P11" s="944"/>
    </row>
    <row r="12" spans="1:17" s="544" customFormat="1" ht="21" customHeight="1" x14ac:dyDescent="0.2">
      <c r="A12" s="635"/>
      <c r="B12" s="682"/>
      <c r="C12" s="682"/>
      <c r="D12" s="682"/>
      <c r="E12" s="682"/>
      <c r="F12" s="682"/>
      <c r="G12" s="682"/>
      <c r="H12" s="682"/>
      <c r="I12" s="682"/>
      <c r="J12" s="682"/>
      <c r="K12" s="682"/>
      <c r="L12" s="682"/>
      <c r="M12" s="682"/>
      <c r="N12" s="682"/>
      <c r="O12" s="682"/>
      <c r="P12" s="386"/>
      <c r="Q12" s="547"/>
    </row>
    <row r="13" spans="1:17" s="544" customFormat="1" ht="21" customHeight="1" x14ac:dyDescent="0.2">
      <c r="A13" s="1196" t="s">
        <v>511</v>
      </c>
      <c r="B13" s="679" t="s">
        <v>67</v>
      </c>
      <c r="C13" s="686">
        <v>190</v>
      </c>
      <c r="D13" s="686">
        <v>262</v>
      </c>
      <c r="E13" s="686">
        <v>240</v>
      </c>
      <c r="F13" s="686">
        <v>291</v>
      </c>
      <c r="G13" s="686">
        <v>186</v>
      </c>
      <c r="H13" s="686">
        <v>102</v>
      </c>
      <c r="I13" s="686">
        <v>167</v>
      </c>
      <c r="J13" s="686">
        <v>113</v>
      </c>
      <c r="K13" s="686">
        <v>73</v>
      </c>
      <c r="L13" s="686">
        <v>114</v>
      </c>
      <c r="M13" s="686">
        <v>256</v>
      </c>
      <c r="N13" s="686">
        <v>0</v>
      </c>
      <c r="O13" s="696">
        <f t="shared" ref="O13:O18" si="3">SUM(C13:N13)</f>
        <v>1994</v>
      </c>
      <c r="P13" s="944"/>
    </row>
    <row r="14" spans="1:17" s="544" customFormat="1" ht="21" customHeight="1" x14ac:dyDescent="0.2">
      <c r="A14" s="1196"/>
      <c r="B14" s="680" t="s">
        <v>68</v>
      </c>
      <c r="C14" s="687">
        <v>26</v>
      </c>
      <c r="D14" s="687">
        <v>116</v>
      </c>
      <c r="E14" s="687">
        <v>70</v>
      </c>
      <c r="F14" s="687">
        <v>146</v>
      </c>
      <c r="G14" s="687">
        <v>83</v>
      </c>
      <c r="H14" s="687">
        <v>53</v>
      </c>
      <c r="I14" s="687">
        <v>65</v>
      </c>
      <c r="J14" s="687">
        <v>58</v>
      </c>
      <c r="K14" s="687">
        <v>32</v>
      </c>
      <c r="L14" s="687">
        <v>39</v>
      </c>
      <c r="M14" s="687">
        <v>157</v>
      </c>
      <c r="N14" s="687">
        <v>0</v>
      </c>
      <c r="O14" s="697">
        <f t="shared" si="3"/>
        <v>845</v>
      </c>
      <c r="P14" s="943"/>
    </row>
    <row r="15" spans="1:17" s="544" customFormat="1" ht="21" customHeight="1" x14ac:dyDescent="0.2">
      <c r="A15" s="1196"/>
      <c r="B15" s="679" t="s">
        <v>69</v>
      </c>
      <c r="C15" s="686">
        <v>8</v>
      </c>
      <c r="D15" s="686">
        <v>47</v>
      </c>
      <c r="E15" s="686">
        <v>57</v>
      </c>
      <c r="F15" s="686">
        <v>23</v>
      </c>
      <c r="G15" s="686">
        <v>43</v>
      </c>
      <c r="H15" s="686">
        <v>34</v>
      </c>
      <c r="I15" s="686">
        <v>32</v>
      </c>
      <c r="J15" s="686">
        <v>21</v>
      </c>
      <c r="K15" s="686">
        <v>4</v>
      </c>
      <c r="L15" s="686">
        <v>20</v>
      </c>
      <c r="M15" s="686">
        <v>184</v>
      </c>
      <c r="N15" s="686">
        <v>0</v>
      </c>
      <c r="O15" s="696">
        <f t="shared" si="3"/>
        <v>473</v>
      </c>
      <c r="P15" s="944"/>
    </row>
    <row r="16" spans="1:17" s="544" customFormat="1" ht="21" customHeight="1" x14ac:dyDescent="0.2">
      <c r="A16" s="1196"/>
      <c r="B16" s="680" t="s">
        <v>70</v>
      </c>
      <c r="C16" s="687">
        <v>5</v>
      </c>
      <c r="D16" s="687">
        <v>43</v>
      </c>
      <c r="E16" s="687">
        <v>54</v>
      </c>
      <c r="F16" s="687">
        <v>16</v>
      </c>
      <c r="G16" s="687">
        <v>34</v>
      </c>
      <c r="H16" s="687">
        <v>35</v>
      </c>
      <c r="I16" s="687">
        <v>22</v>
      </c>
      <c r="J16" s="687">
        <v>10</v>
      </c>
      <c r="K16" s="687">
        <v>4</v>
      </c>
      <c r="L16" s="687">
        <v>19</v>
      </c>
      <c r="M16" s="687">
        <v>148</v>
      </c>
      <c r="N16" s="687">
        <v>0</v>
      </c>
      <c r="O16" s="697">
        <f t="shared" si="3"/>
        <v>390</v>
      </c>
      <c r="P16" s="943"/>
    </row>
    <row r="17" spans="1:17" s="544" customFormat="1" ht="21" customHeight="1" x14ac:dyDescent="0.2">
      <c r="A17" s="1196"/>
      <c r="B17" s="679" t="s">
        <v>71</v>
      </c>
      <c r="C17" s="686">
        <v>4</v>
      </c>
      <c r="D17" s="686">
        <v>16</v>
      </c>
      <c r="E17" s="686">
        <v>33</v>
      </c>
      <c r="F17" s="686">
        <v>4</v>
      </c>
      <c r="G17" s="686">
        <v>16</v>
      </c>
      <c r="H17" s="686">
        <v>31</v>
      </c>
      <c r="I17" s="686">
        <v>5</v>
      </c>
      <c r="J17" s="686">
        <v>2</v>
      </c>
      <c r="K17" s="686">
        <v>0</v>
      </c>
      <c r="L17" s="686">
        <v>10</v>
      </c>
      <c r="M17" s="686">
        <v>90</v>
      </c>
      <c r="N17" s="686">
        <v>19</v>
      </c>
      <c r="O17" s="696">
        <f t="shared" si="3"/>
        <v>230</v>
      </c>
      <c r="P17" s="944"/>
    </row>
    <row r="18" spans="1:17" s="544" customFormat="1" ht="21" customHeight="1" x14ac:dyDescent="0.2">
      <c r="A18" s="1196"/>
      <c r="B18" s="680" t="s">
        <v>72</v>
      </c>
      <c r="C18" s="687">
        <f>SUM(C13:C17)</f>
        <v>233</v>
      </c>
      <c r="D18" s="687">
        <f t="shared" ref="D18:N18" si="4">SUM(D13:D17)</f>
        <v>484</v>
      </c>
      <c r="E18" s="687">
        <f t="shared" si="4"/>
        <v>454</v>
      </c>
      <c r="F18" s="687">
        <f t="shared" si="4"/>
        <v>480</v>
      </c>
      <c r="G18" s="687">
        <f t="shared" si="4"/>
        <v>362</v>
      </c>
      <c r="H18" s="687">
        <f t="shared" si="4"/>
        <v>255</v>
      </c>
      <c r="I18" s="687">
        <f t="shared" si="4"/>
        <v>291</v>
      </c>
      <c r="J18" s="687">
        <f t="shared" si="4"/>
        <v>204</v>
      </c>
      <c r="K18" s="687">
        <f t="shared" si="4"/>
        <v>113</v>
      </c>
      <c r="L18" s="687">
        <f t="shared" si="4"/>
        <v>202</v>
      </c>
      <c r="M18" s="687">
        <f t="shared" si="4"/>
        <v>835</v>
      </c>
      <c r="N18" s="687">
        <f t="shared" si="4"/>
        <v>19</v>
      </c>
      <c r="O18" s="697">
        <f t="shared" si="3"/>
        <v>3932</v>
      </c>
      <c r="P18" s="943"/>
    </row>
    <row r="19" spans="1:17" s="544" customFormat="1" ht="21" customHeight="1" x14ac:dyDescent="0.2">
      <c r="A19" s="1196"/>
      <c r="B19" s="634" t="s">
        <v>73</v>
      </c>
      <c r="C19" s="690">
        <f t="shared" ref="C19:O19" si="5">(SUM(C15:C17))/C18</f>
        <v>7.2961373390557943E-2</v>
      </c>
      <c r="D19" s="690">
        <f t="shared" si="5"/>
        <v>0.21900826446280991</v>
      </c>
      <c r="E19" s="690">
        <f t="shared" si="5"/>
        <v>0.31718061674008813</v>
      </c>
      <c r="F19" s="690">
        <f t="shared" si="5"/>
        <v>8.9583333333333334E-2</v>
      </c>
      <c r="G19" s="690">
        <f t="shared" si="5"/>
        <v>0.25690607734806631</v>
      </c>
      <c r="H19" s="690">
        <f t="shared" si="5"/>
        <v>0.39215686274509803</v>
      </c>
      <c r="I19" s="690">
        <f t="shared" si="5"/>
        <v>0.20274914089347079</v>
      </c>
      <c r="J19" s="690">
        <f t="shared" si="5"/>
        <v>0.16176470588235295</v>
      </c>
      <c r="K19" s="690">
        <f t="shared" si="5"/>
        <v>7.0796460176991149E-2</v>
      </c>
      <c r="L19" s="690">
        <f t="shared" si="5"/>
        <v>0.24257425742574257</v>
      </c>
      <c r="M19" s="690">
        <f t="shared" si="5"/>
        <v>0.50538922155688626</v>
      </c>
      <c r="N19" s="690">
        <f t="shared" si="5"/>
        <v>1</v>
      </c>
      <c r="O19" s="691">
        <f t="shared" si="5"/>
        <v>0.27797558494404884</v>
      </c>
      <c r="P19" s="944"/>
    </row>
    <row r="20" spans="1:17" s="544" customFormat="1" ht="21" customHeight="1" x14ac:dyDescent="0.2">
      <c r="A20" s="635"/>
      <c r="B20" s="682"/>
      <c r="C20" s="682"/>
      <c r="D20" s="682"/>
      <c r="E20" s="682"/>
      <c r="F20" s="682"/>
      <c r="G20" s="682"/>
      <c r="H20" s="682"/>
      <c r="I20" s="682"/>
      <c r="J20" s="682"/>
      <c r="K20" s="682"/>
      <c r="L20" s="682"/>
      <c r="M20" s="682"/>
      <c r="N20" s="682"/>
      <c r="O20" s="682"/>
      <c r="P20" s="386"/>
      <c r="Q20" s="547"/>
    </row>
    <row r="21" spans="1:17" s="544" customFormat="1" ht="21" customHeight="1" x14ac:dyDescent="0.2">
      <c r="A21" s="1196" t="s">
        <v>369</v>
      </c>
      <c r="B21" s="679" t="s">
        <v>67</v>
      </c>
      <c r="C21" s="686">
        <v>124</v>
      </c>
      <c r="D21" s="686">
        <v>251</v>
      </c>
      <c r="E21" s="686">
        <v>197</v>
      </c>
      <c r="F21" s="686">
        <v>415</v>
      </c>
      <c r="G21" s="686">
        <v>197</v>
      </c>
      <c r="H21" s="686">
        <v>100</v>
      </c>
      <c r="I21" s="686">
        <v>167</v>
      </c>
      <c r="J21" s="686">
        <v>141</v>
      </c>
      <c r="K21" s="686">
        <v>110</v>
      </c>
      <c r="L21" s="686">
        <v>118</v>
      </c>
      <c r="M21" s="686">
        <v>248</v>
      </c>
      <c r="N21" s="686">
        <v>0</v>
      </c>
      <c r="O21" s="696">
        <f t="shared" ref="O21:O26" si="6">SUM(C21:N21)</f>
        <v>2068</v>
      </c>
      <c r="P21" s="944"/>
    </row>
    <row r="22" spans="1:17" s="544" customFormat="1" ht="21" customHeight="1" x14ac:dyDescent="0.2">
      <c r="A22" s="1196"/>
      <c r="B22" s="680" t="s">
        <v>68</v>
      </c>
      <c r="C22" s="687">
        <v>20</v>
      </c>
      <c r="D22" s="687">
        <v>110</v>
      </c>
      <c r="E22" s="687">
        <v>68</v>
      </c>
      <c r="F22" s="687">
        <v>92</v>
      </c>
      <c r="G22" s="687">
        <v>78</v>
      </c>
      <c r="H22" s="687">
        <v>53</v>
      </c>
      <c r="I22" s="687">
        <v>59</v>
      </c>
      <c r="J22" s="687">
        <v>46</v>
      </c>
      <c r="K22" s="687">
        <v>20</v>
      </c>
      <c r="L22" s="687">
        <v>35</v>
      </c>
      <c r="M22" s="687">
        <v>174</v>
      </c>
      <c r="N22" s="687">
        <v>0</v>
      </c>
      <c r="O22" s="697">
        <f t="shared" si="6"/>
        <v>755</v>
      </c>
      <c r="P22" s="943"/>
    </row>
    <row r="23" spans="1:17" s="544" customFormat="1" ht="21" customHeight="1" x14ac:dyDescent="0.2">
      <c r="A23" s="1196"/>
      <c r="B23" s="679" t="s">
        <v>69</v>
      </c>
      <c r="C23" s="686">
        <v>4</v>
      </c>
      <c r="D23" s="686">
        <v>40</v>
      </c>
      <c r="E23" s="686">
        <v>51</v>
      </c>
      <c r="F23" s="686">
        <v>20</v>
      </c>
      <c r="G23" s="686">
        <v>40</v>
      </c>
      <c r="H23" s="686">
        <v>33</v>
      </c>
      <c r="I23" s="686">
        <v>25</v>
      </c>
      <c r="J23" s="686">
        <v>20</v>
      </c>
      <c r="K23" s="686">
        <v>6</v>
      </c>
      <c r="L23" s="686">
        <v>21</v>
      </c>
      <c r="M23" s="686">
        <v>171</v>
      </c>
      <c r="N23" s="686">
        <v>0</v>
      </c>
      <c r="O23" s="696">
        <f t="shared" si="6"/>
        <v>431</v>
      </c>
      <c r="P23" s="944"/>
    </row>
    <row r="24" spans="1:17" s="544" customFormat="1" ht="21" customHeight="1" x14ac:dyDescent="0.2">
      <c r="A24" s="1196"/>
      <c r="B24" s="680" t="s">
        <v>70</v>
      </c>
      <c r="C24" s="687">
        <v>6</v>
      </c>
      <c r="D24" s="687">
        <v>40</v>
      </c>
      <c r="E24" s="687">
        <v>50</v>
      </c>
      <c r="F24" s="687">
        <v>14</v>
      </c>
      <c r="G24" s="687">
        <v>35</v>
      </c>
      <c r="H24" s="687">
        <v>43</v>
      </c>
      <c r="I24" s="687">
        <v>22</v>
      </c>
      <c r="J24" s="687">
        <v>11</v>
      </c>
      <c r="K24" s="687">
        <v>5</v>
      </c>
      <c r="L24" s="687">
        <v>17</v>
      </c>
      <c r="M24" s="687">
        <v>120</v>
      </c>
      <c r="N24" s="687">
        <v>0</v>
      </c>
      <c r="O24" s="697">
        <f t="shared" si="6"/>
        <v>363</v>
      </c>
      <c r="P24" s="943"/>
    </row>
    <row r="25" spans="1:17" s="544" customFormat="1" ht="21" customHeight="1" x14ac:dyDescent="0.2">
      <c r="A25" s="1196"/>
      <c r="B25" s="679" t="s">
        <v>71</v>
      </c>
      <c r="C25" s="686">
        <v>4</v>
      </c>
      <c r="D25" s="686">
        <v>14</v>
      </c>
      <c r="E25" s="686">
        <v>31</v>
      </c>
      <c r="F25" s="686">
        <v>4</v>
      </c>
      <c r="G25" s="686">
        <v>13</v>
      </c>
      <c r="H25" s="686">
        <v>27</v>
      </c>
      <c r="I25" s="686">
        <v>4</v>
      </c>
      <c r="J25" s="686">
        <v>3</v>
      </c>
      <c r="K25" s="686">
        <v>0</v>
      </c>
      <c r="L25" s="686">
        <v>9</v>
      </c>
      <c r="M25" s="686">
        <v>88</v>
      </c>
      <c r="N25" s="686">
        <v>19</v>
      </c>
      <c r="O25" s="696">
        <f t="shared" si="6"/>
        <v>216</v>
      </c>
      <c r="P25" s="944"/>
    </row>
    <row r="26" spans="1:17" s="544" customFormat="1" ht="21" customHeight="1" x14ac:dyDescent="0.2">
      <c r="A26" s="1196"/>
      <c r="B26" s="680" t="s">
        <v>72</v>
      </c>
      <c r="C26" s="687">
        <f>SUM(C21:C25)</f>
        <v>158</v>
      </c>
      <c r="D26" s="687">
        <f t="shared" ref="D26:N26" si="7">SUM(D21:D25)</f>
        <v>455</v>
      </c>
      <c r="E26" s="687">
        <f t="shared" si="7"/>
        <v>397</v>
      </c>
      <c r="F26" s="687">
        <f t="shared" si="7"/>
        <v>545</v>
      </c>
      <c r="G26" s="687">
        <f t="shared" si="7"/>
        <v>363</v>
      </c>
      <c r="H26" s="687">
        <f t="shared" si="7"/>
        <v>256</v>
      </c>
      <c r="I26" s="687">
        <f t="shared" si="7"/>
        <v>277</v>
      </c>
      <c r="J26" s="687">
        <f t="shared" si="7"/>
        <v>221</v>
      </c>
      <c r="K26" s="687">
        <f t="shared" si="7"/>
        <v>141</v>
      </c>
      <c r="L26" s="687">
        <f t="shared" si="7"/>
        <v>200</v>
      </c>
      <c r="M26" s="687">
        <f t="shared" si="7"/>
        <v>801</v>
      </c>
      <c r="N26" s="687">
        <f t="shared" si="7"/>
        <v>19</v>
      </c>
      <c r="O26" s="697">
        <f t="shared" si="6"/>
        <v>3833</v>
      </c>
      <c r="P26" s="943"/>
    </row>
    <row r="27" spans="1:17" s="544" customFormat="1" ht="21" customHeight="1" x14ac:dyDescent="0.2">
      <c r="A27" s="1196"/>
      <c r="B27" s="634" t="s">
        <v>73</v>
      </c>
      <c r="C27" s="690">
        <f t="shared" ref="C27:O27" si="8">(SUM(C23:C25))/C26</f>
        <v>8.8607594936708861E-2</v>
      </c>
      <c r="D27" s="690">
        <f t="shared" si="8"/>
        <v>0.20659340659340658</v>
      </c>
      <c r="E27" s="690">
        <f t="shared" si="8"/>
        <v>0.33249370277078083</v>
      </c>
      <c r="F27" s="690">
        <f t="shared" si="8"/>
        <v>6.9724770642201839E-2</v>
      </c>
      <c r="G27" s="690">
        <f t="shared" si="8"/>
        <v>0.24242424242424243</v>
      </c>
      <c r="H27" s="690">
        <f t="shared" si="8"/>
        <v>0.40234375</v>
      </c>
      <c r="I27" s="690">
        <f t="shared" si="8"/>
        <v>0.18411552346570398</v>
      </c>
      <c r="J27" s="690">
        <f t="shared" si="8"/>
        <v>0.15384615384615385</v>
      </c>
      <c r="K27" s="690">
        <f t="shared" si="8"/>
        <v>7.8014184397163122E-2</v>
      </c>
      <c r="L27" s="690">
        <f t="shared" si="8"/>
        <v>0.23499999999999999</v>
      </c>
      <c r="M27" s="690">
        <f t="shared" si="8"/>
        <v>0.47315855181023719</v>
      </c>
      <c r="N27" s="690">
        <f t="shared" si="8"/>
        <v>1</v>
      </c>
      <c r="O27" s="691">
        <f t="shared" si="8"/>
        <v>0.26350117401513173</v>
      </c>
      <c r="P27" s="944"/>
    </row>
    <row r="28" spans="1:17" s="544" customFormat="1" ht="21" customHeight="1" x14ac:dyDescent="0.2">
      <c r="A28" s="635"/>
      <c r="B28" s="682"/>
      <c r="C28" s="682"/>
      <c r="D28" s="682"/>
      <c r="E28" s="682"/>
      <c r="F28" s="682"/>
      <c r="G28" s="682"/>
      <c r="H28" s="682"/>
      <c r="I28" s="682"/>
      <c r="J28" s="682"/>
      <c r="K28" s="682"/>
      <c r="L28" s="682"/>
      <c r="M28" s="682"/>
      <c r="N28" s="682"/>
      <c r="O28" s="682"/>
      <c r="P28" s="386"/>
      <c r="Q28" s="547"/>
    </row>
    <row r="29" spans="1:17" s="544" customFormat="1" ht="21" customHeight="1" x14ac:dyDescent="0.2">
      <c r="A29" s="1196" t="s">
        <v>337</v>
      </c>
      <c r="B29" s="679" t="s">
        <v>67</v>
      </c>
      <c r="C29" s="686">
        <v>80</v>
      </c>
      <c r="D29" s="686">
        <v>247</v>
      </c>
      <c r="E29" s="686">
        <v>166</v>
      </c>
      <c r="F29" s="686">
        <v>409</v>
      </c>
      <c r="G29" s="686">
        <v>184</v>
      </c>
      <c r="H29" s="686">
        <v>83</v>
      </c>
      <c r="I29" s="686">
        <v>152</v>
      </c>
      <c r="J29" s="686">
        <v>116</v>
      </c>
      <c r="K29" s="686">
        <v>103</v>
      </c>
      <c r="L29" s="686">
        <v>113</v>
      </c>
      <c r="M29" s="686">
        <v>221</v>
      </c>
      <c r="N29" s="686">
        <v>0</v>
      </c>
      <c r="O29" s="696">
        <f t="shared" ref="O29:O34" si="9">SUM(C29:N29)</f>
        <v>1874</v>
      </c>
      <c r="P29" s="944"/>
    </row>
    <row r="30" spans="1:17" s="544" customFormat="1" ht="21" customHeight="1" x14ac:dyDescent="0.2">
      <c r="A30" s="1196"/>
      <c r="B30" s="680" t="s">
        <v>68</v>
      </c>
      <c r="C30" s="687">
        <v>19</v>
      </c>
      <c r="D30" s="687">
        <v>97</v>
      </c>
      <c r="E30" s="687">
        <v>53</v>
      </c>
      <c r="F30" s="687">
        <v>46</v>
      </c>
      <c r="G30" s="687">
        <v>76</v>
      </c>
      <c r="H30" s="687">
        <v>56</v>
      </c>
      <c r="I30" s="687">
        <v>50</v>
      </c>
      <c r="J30" s="687">
        <v>50</v>
      </c>
      <c r="K30" s="687">
        <v>13</v>
      </c>
      <c r="L30" s="687">
        <v>35</v>
      </c>
      <c r="M30" s="687">
        <v>225</v>
      </c>
      <c r="N30" s="687">
        <v>0</v>
      </c>
      <c r="O30" s="697">
        <f t="shared" si="9"/>
        <v>720</v>
      </c>
      <c r="P30" s="943"/>
    </row>
    <row r="31" spans="1:17" s="544" customFormat="1" ht="21" customHeight="1" x14ac:dyDescent="0.2">
      <c r="A31" s="1196"/>
      <c r="B31" s="679" t="s">
        <v>69</v>
      </c>
      <c r="C31" s="686">
        <v>5</v>
      </c>
      <c r="D31" s="686">
        <v>38</v>
      </c>
      <c r="E31" s="686">
        <v>49</v>
      </c>
      <c r="F31" s="686">
        <v>18</v>
      </c>
      <c r="G31" s="686">
        <v>30</v>
      </c>
      <c r="H31" s="686">
        <v>28</v>
      </c>
      <c r="I31" s="686">
        <v>22</v>
      </c>
      <c r="J31" s="686">
        <v>17</v>
      </c>
      <c r="K31" s="686">
        <v>6</v>
      </c>
      <c r="L31" s="686">
        <v>13</v>
      </c>
      <c r="M31" s="686">
        <v>151</v>
      </c>
      <c r="N31" s="686">
        <v>0</v>
      </c>
      <c r="O31" s="696">
        <f t="shared" si="9"/>
        <v>377</v>
      </c>
      <c r="P31" s="944"/>
    </row>
    <row r="32" spans="1:17" s="544" customFormat="1" ht="21" customHeight="1" x14ac:dyDescent="0.2">
      <c r="A32" s="1196"/>
      <c r="B32" s="680" t="s">
        <v>70</v>
      </c>
      <c r="C32" s="687">
        <v>3</v>
      </c>
      <c r="D32" s="687">
        <v>35</v>
      </c>
      <c r="E32" s="687">
        <v>46</v>
      </c>
      <c r="F32" s="687">
        <v>12</v>
      </c>
      <c r="G32" s="687">
        <v>38</v>
      </c>
      <c r="H32" s="687">
        <v>43</v>
      </c>
      <c r="I32" s="687">
        <v>23</v>
      </c>
      <c r="J32" s="687">
        <v>11</v>
      </c>
      <c r="K32" s="687">
        <v>4</v>
      </c>
      <c r="L32" s="687">
        <v>15</v>
      </c>
      <c r="M32" s="687">
        <v>133</v>
      </c>
      <c r="N32" s="687">
        <v>0</v>
      </c>
      <c r="O32" s="697">
        <f t="shared" si="9"/>
        <v>363</v>
      </c>
      <c r="P32" s="943"/>
    </row>
    <row r="33" spans="1:17" s="544" customFormat="1" ht="21" customHeight="1" x14ac:dyDescent="0.2">
      <c r="A33" s="1196"/>
      <c r="B33" s="679" t="s">
        <v>71</v>
      </c>
      <c r="C33" s="686">
        <v>5</v>
      </c>
      <c r="D33" s="686">
        <v>16</v>
      </c>
      <c r="E33" s="686">
        <v>29</v>
      </c>
      <c r="F33" s="686">
        <v>5</v>
      </c>
      <c r="G33" s="686">
        <v>11</v>
      </c>
      <c r="H33" s="686">
        <v>27</v>
      </c>
      <c r="I33" s="686">
        <v>5</v>
      </c>
      <c r="J33" s="686">
        <v>1</v>
      </c>
      <c r="K33" s="686">
        <v>0</v>
      </c>
      <c r="L33" s="686">
        <v>8</v>
      </c>
      <c r="M33" s="686">
        <v>111</v>
      </c>
      <c r="N33" s="686">
        <v>18</v>
      </c>
      <c r="O33" s="696">
        <f t="shared" si="9"/>
        <v>236</v>
      </c>
      <c r="P33" s="944"/>
    </row>
    <row r="34" spans="1:17" s="544" customFormat="1" ht="21" customHeight="1" x14ac:dyDescent="0.2">
      <c r="A34" s="1196"/>
      <c r="B34" s="680" t="s">
        <v>72</v>
      </c>
      <c r="C34" s="687">
        <f>SUM(C29:C33)</f>
        <v>112</v>
      </c>
      <c r="D34" s="687">
        <f t="shared" ref="D34:N34" si="10">SUM(D29:D33)</f>
        <v>433</v>
      </c>
      <c r="E34" s="687">
        <f t="shared" si="10"/>
        <v>343</v>
      </c>
      <c r="F34" s="687">
        <f t="shared" si="10"/>
        <v>490</v>
      </c>
      <c r="G34" s="687">
        <f t="shared" si="10"/>
        <v>339</v>
      </c>
      <c r="H34" s="687">
        <f t="shared" si="10"/>
        <v>237</v>
      </c>
      <c r="I34" s="687">
        <f t="shared" si="10"/>
        <v>252</v>
      </c>
      <c r="J34" s="687">
        <f t="shared" si="10"/>
        <v>195</v>
      </c>
      <c r="K34" s="687">
        <f t="shared" si="10"/>
        <v>126</v>
      </c>
      <c r="L34" s="687">
        <f t="shared" si="10"/>
        <v>184</v>
      </c>
      <c r="M34" s="687">
        <f t="shared" si="10"/>
        <v>841</v>
      </c>
      <c r="N34" s="687">
        <f t="shared" si="10"/>
        <v>18</v>
      </c>
      <c r="O34" s="697">
        <f t="shared" si="9"/>
        <v>3570</v>
      </c>
      <c r="P34" s="943"/>
    </row>
    <row r="35" spans="1:17" s="544" customFormat="1" ht="21" customHeight="1" x14ac:dyDescent="0.2">
      <c r="A35" s="1196"/>
      <c r="B35" s="634" t="s">
        <v>73</v>
      </c>
      <c r="C35" s="690">
        <f t="shared" ref="C35:O35" si="11">(SUM(C31:C33))/C34</f>
        <v>0.11607142857142858</v>
      </c>
      <c r="D35" s="690">
        <f t="shared" si="11"/>
        <v>0.20554272517321015</v>
      </c>
      <c r="E35" s="690">
        <f t="shared" si="11"/>
        <v>0.36151603498542273</v>
      </c>
      <c r="F35" s="690">
        <f t="shared" si="11"/>
        <v>7.1428571428571425E-2</v>
      </c>
      <c r="G35" s="690">
        <f t="shared" si="11"/>
        <v>0.23303834808259588</v>
      </c>
      <c r="H35" s="690">
        <f t="shared" si="11"/>
        <v>0.41350210970464135</v>
      </c>
      <c r="I35" s="690">
        <f t="shared" si="11"/>
        <v>0.1984126984126984</v>
      </c>
      <c r="J35" s="690">
        <f t="shared" si="11"/>
        <v>0.14871794871794872</v>
      </c>
      <c r="K35" s="690">
        <f t="shared" si="11"/>
        <v>7.9365079365079361E-2</v>
      </c>
      <c r="L35" s="690">
        <f t="shared" si="11"/>
        <v>0.19565217391304349</v>
      </c>
      <c r="M35" s="690">
        <f t="shared" si="11"/>
        <v>0.46967895362663498</v>
      </c>
      <c r="N35" s="690">
        <f t="shared" si="11"/>
        <v>1</v>
      </c>
      <c r="O35" s="691">
        <f t="shared" si="11"/>
        <v>0.27338935574229689</v>
      </c>
      <c r="P35" s="944"/>
    </row>
    <row r="36" spans="1:17" s="544" customFormat="1" ht="21" customHeight="1" x14ac:dyDescent="0.2">
      <c r="A36" s="635"/>
      <c r="B36" s="682"/>
      <c r="C36" s="682"/>
      <c r="D36" s="682"/>
      <c r="E36" s="682"/>
      <c r="F36" s="682"/>
      <c r="G36" s="682"/>
      <c r="H36" s="682"/>
      <c r="I36" s="682"/>
      <c r="J36" s="682"/>
      <c r="K36" s="682"/>
      <c r="L36" s="682"/>
      <c r="M36" s="682"/>
      <c r="N36" s="682"/>
      <c r="O36" s="682"/>
      <c r="P36" s="386"/>
      <c r="Q36" s="547"/>
    </row>
    <row r="37" spans="1:17" s="544" customFormat="1" ht="21" customHeight="1" x14ac:dyDescent="0.2">
      <c r="A37" s="1196" t="s">
        <v>338</v>
      </c>
      <c r="B37" s="679" t="s">
        <v>67</v>
      </c>
      <c r="C37" s="686">
        <v>73</v>
      </c>
      <c r="D37" s="686">
        <v>263</v>
      </c>
      <c r="E37" s="686">
        <v>147</v>
      </c>
      <c r="F37" s="686">
        <v>402</v>
      </c>
      <c r="G37" s="686">
        <v>187</v>
      </c>
      <c r="H37" s="686">
        <v>113</v>
      </c>
      <c r="I37" s="686">
        <v>146</v>
      </c>
      <c r="J37" s="686">
        <v>137</v>
      </c>
      <c r="K37" s="686">
        <v>99</v>
      </c>
      <c r="L37" s="686">
        <v>100</v>
      </c>
      <c r="M37" s="686">
        <v>240</v>
      </c>
      <c r="N37" s="686">
        <v>0</v>
      </c>
      <c r="O37" s="696">
        <f t="shared" ref="O37:O42" si="12">SUM(C37:N37)</f>
        <v>1907</v>
      </c>
      <c r="P37" s="944"/>
    </row>
    <row r="38" spans="1:17" s="544" customFormat="1" ht="21" customHeight="1" x14ac:dyDescent="0.2">
      <c r="A38" s="1196"/>
      <c r="B38" s="680" t="s">
        <v>68</v>
      </c>
      <c r="C38" s="687">
        <v>20</v>
      </c>
      <c r="D38" s="687">
        <v>76</v>
      </c>
      <c r="E38" s="687">
        <v>57</v>
      </c>
      <c r="F38" s="687">
        <v>38</v>
      </c>
      <c r="G38" s="687">
        <v>64</v>
      </c>
      <c r="H38" s="687">
        <v>56</v>
      </c>
      <c r="I38" s="687">
        <v>46</v>
      </c>
      <c r="J38" s="687">
        <v>44</v>
      </c>
      <c r="K38" s="687">
        <v>13</v>
      </c>
      <c r="L38" s="687">
        <v>31</v>
      </c>
      <c r="M38" s="687">
        <v>252</v>
      </c>
      <c r="N38" s="687">
        <v>0</v>
      </c>
      <c r="O38" s="697">
        <f t="shared" si="12"/>
        <v>697</v>
      </c>
      <c r="P38" s="943"/>
    </row>
    <row r="39" spans="1:17" s="544" customFormat="1" ht="21" customHeight="1" x14ac:dyDescent="0.2">
      <c r="A39" s="1196"/>
      <c r="B39" s="679" t="s">
        <v>69</v>
      </c>
      <c r="C39" s="686">
        <v>7</v>
      </c>
      <c r="D39" s="686">
        <v>44</v>
      </c>
      <c r="E39" s="686">
        <v>49</v>
      </c>
      <c r="F39" s="686">
        <v>12</v>
      </c>
      <c r="G39" s="686">
        <v>36</v>
      </c>
      <c r="H39" s="686">
        <v>28</v>
      </c>
      <c r="I39" s="686">
        <v>22</v>
      </c>
      <c r="J39" s="686">
        <v>13</v>
      </c>
      <c r="K39" s="686">
        <v>11</v>
      </c>
      <c r="L39" s="686">
        <v>12</v>
      </c>
      <c r="M39" s="686">
        <v>161</v>
      </c>
      <c r="N39" s="686">
        <v>0</v>
      </c>
      <c r="O39" s="696">
        <f t="shared" si="12"/>
        <v>395</v>
      </c>
      <c r="P39" s="944"/>
    </row>
    <row r="40" spans="1:17" s="544" customFormat="1" ht="21" customHeight="1" x14ac:dyDescent="0.2">
      <c r="A40" s="1196"/>
      <c r="B40" s="680" t="s">
        <v>70</v>
      </c>
      <c r="C40" s="687">
        <v>3</v>
      </c>
      <c r="D40" s="687">
        <v>31</v>
      </c>
      <c r="E40" s="687">
        <v>41</v>
      </c>
      <c r="F40" s="687">
        <v>14</v>
      </c>
      <c r="G40" s="687">
        <v>35</v>
      </c>
      <c r="H40" s="687">
        <v>43</v>
      </c>
      <c r="I40" s="687">
        <v>21</v>
      </c>
      <c r="J40" s="687">
        <v>11</v>
      </c>
      <c r="K40" s="687">
        <v>2</v>
      </c>
      <c r="L40" s="687">
        <v>16</v>
      </c>
      <c r="M40" s="687">
        <v>115</v>
      </c>
      <c r="N40" s="687">
        <v>0</v>
      </c>
      <c r="O40" s="697">
        <f t="shared" si="12"/>
        <v>332</v>
      </c>
      <c r="P40" s="943"/>
    </row>
    <row r="41" spans="1:17" s="544" customFormat="1" ht="21" customHeight="1" x14ac:dyDescent="0.2">
      <c r="A41" s="1196"/>
      <c r="B41" s="679" t="s">
        <v>71</v>
      </c>
      <c r="C41" s="686">
        <v>4</v>
      </c>
      <c r="D41" s="686">
        <v>17</v>
      </c>
      <c r="E41" s="686">
        <v>27</v>
      </c>
      <c r="F41" s="686">
        <v>5</v>
      </c>
      <c r="G41" s="686">
        <v>11</v>
      </c>
      <c r="H41" s="686">
        <v>27</v>
      </c>
      <c r="I41" s="686">
        <v>5</v>
      </c>
      <c r="J41" s="686">
        <v>1</v>
      </c>
      <c r="K41" s="686">
        <v>1</v>
      </c>
      <c r="L41" s="686">
        <v>7</v>
      </c>
      <c r="M41" s="686">
        <v>142</v>
      </c>
      <c r="N41" s="686">
        <v>18</v>
      </c>
      <c r="O41" s="696">
        <f t="shared" si="12"/>
        <v>265</v>
      </c>
      <c r="P41" s="944"/>
    </row>
    <row r="42" spans="1:17" s="544" customFormat="1" ht="21" customHeight="1" x14ac:dyDescent="0.2">
      <c r="A42" s="1196"/>
      <c r="B42" s="680" t="s">
        <v>72</v>
      </c>
      <c r="C42" s="687">
        <f>SUM(C37:C41)</f>
        <v>107</v>
      </c>
      <c r="D42" s="687">
        <f t="shared" ref="D42:N42" si="13">SUM(D37:D41)</f>
        <v>431</v>
      </c>
      <c r="E42" s="687">
        <f t="shared" si="13"/>
        <v>321</v>
      </c>
      <c r="F42" s="687">
        <f t="shared" si="13"/>
        <v>471</v>
      </c>
      <c r="G42" s="687">
        <f t="shared" si="13"/>
        <v>333</v>
      </c>
      <c r="H42" s="687">
        <f t="shared" si="13"/>
        <v>267</v>
      </c>
      <c r="I42" s="687">
        <f t="shared" si="13"/>
        <v>240</v>
      </c>
      <c r="J42" s="687">
        <f t="shared" si="13"/>
        <v>206</v>
      </c>
      <c r="K42" s="687">
        <f t="shared" si="13"/>
        <v>126</v>
      </c>
      <c r="L42" s="687">
        <f t="shared" si="13"/>
        <v>166</v>
      </c>
      <c r="M42" s="687">
        <f t="shared" si="13"/>
        <v>910</v>
      </c>
      <c r="N42" s="687">
        <f t="shared" si="13"/>
        <v>18</v>
      </c>
      <c r="O42" s="697">
        <f t="shared" si="12"/>
        <v>3596</v>
      </c>
      <c r="P42" s="943"/>
    </row>
    <row r="43" spans="1:17" s="544" customFormat="1" ht="21" customHeight="1" x14ac:dyDescent="0.2">
      <c r="A43" s="1196"/>
      <c r="B43" s="634" t="s">
        <v>73</v>
      </c>
      <c r="C43" s="690">
        <f t="shared" ref="C43:O43" si="14">(SUM(C39:C41))/C42</f>
        <v>0.13084112149532709</v>
      </c>
      <c r="D43" s="690">
        <f t="shared" si="14"/>
        <v>0.21345707656612528</v>
      </c>
      <c r="E43" s="690">
        <f t="shared" si="14"/>
        <v>0.3644859813084112</v>
      </c>
      <c r="F43" s="690">
        <f t="shared" si="14"/>
        <v>6.5817409766454352E-2</v>
      </c>
      <c r="G43" s="690">
        <f t="shared" si="14"/>
        <v>0.24624624624624625</v>
      </c>
      <c r="H43" s="690">
        <f t="shared" si="14"/>
        <v>0.36704119850187267</v>
      </c>
      <c r="I43" s="690">
        <f t="shared" si="14"/>
        <v>0.2</v>
      </c>
      <c r="J43" s="690">
        <f t="shared" si="14"/>
        <v>0.12135922330097088</v>
      </c>
      <c r="K43" s="690">
        <f t="shared" si="14"/>
        <v>0.1111111111111111</v>
      </c>
      <c r="L43" s="690">
        <f t="shared" si="14"/>
        <v>0.21084337349397592</v>
      </c>
      <c r="M43" s="690">
        <f t="shared" si="14"/>
        <v>0.45934065934065932</v>
      </c>
      <c r="N43" s="690">
        <f t="shared" si="14"/>
        <v>1</v>
      </c>
      <c r="O43" s="691">
        <f t="shared" si="14"/>
        <v>0.27586206896551724</v>
      </c>
      <c r="P43" s="944"/>
    </row>
    <row r="44" spans="1:17" x14ac:dyDescent="0.2">
      <c r="A44" s="179" t="s">
        <v>84</v>
      </c>
      <c r="B44" s="398"/>
      <c r="C44" s="398"/>
      <c r="D44" s="398"/>
      <c r="E44" s="398"/>
      <c r="F44" s="398"/>
      <c r="G44" s="398"/>
      <c r="H44" s="398"/>
      <c r="I44" s="398"/>
      <c r="J44" s="398"/>
      <c r="K44" s="398"/>
      <c r="L44" s="398"/>
      <c r="M44" s="398"/>
      <c r="N44" s="398"/>
      <c r="O44" s="398"/>
      <c r="P44" s="398"/>
    </row>
    <row r="46" spans="1:17" x14ac:dyDescent="0.2">
      <c r="A46" s="92" t="s">
        <v>56</v>
      </c>
      <c r="B46" s="494"/>
      <c r="C46" s="494"/>
      <c r="D46" s="64"/>
      <c r="E46" s="544"/>
      <c r="F46" s="544"/>
      <c r="G46" s="544"/>
      <c r="H46" s="544"/>
    </row>
    <row r="47" spans="1:17" x14ac:dyDescent="0.2">
      <c r="A47" s="1263" t="s">
        <v>364</v>
      </c>
      <c r="B47" s="1263"/>
      <c r="C47" s="1263"/>
      <c r="D47" s="1263"/>
      <c r="E47" s="1263"/>
      <c r="F47" s="1263"/>
      <c r="G47" s="1263"/>
      <c r="H47" s="1263"/>
    </row>
    <row r="48" spans="1:17" x14ac:dyDescent="0.2">
      <c r="C48" s="67"/>
    </row>
    <row r="49" spans="3:3" x14ac:dyDescent="0.2">
      <c r="C49" s="67"/>
    </row>
    <row r="50" spans="3:3" x14ac:dyDescent="0.2">
      <c r="C50" s="67"/>
    </row>
    <row r="51" spans="3:3" x14ac:dyDescent="0.2">
      <c r="C51" s="67"/>
    </row>
    <row r="52" spans="3:3" x14ac:dyDescent="0.2">
      <c r="C52" s="67"/>
    </row>
    <row r="53" spans="3:3" x14ac:dyDescent="0.2">
      <c r="C53" s="67"/>
    </row>
    <row r="54" spans="3:3" x14ac:dyDescent="0.2">
      <c r="C54" s="67"/>
    </row>
    <row r="55" spans="3:3" x14ac:dyDescent="0.2">
      <c r="C55" s="67"/>
    </row>
    <row r="56" spans="3:3" x14ac:dyDescent="0.2">
      <c r="C56" s="67"/>
    </row>
    <row r="57" spans="3:3" x14ac:dyDescent="0.2">
      <c r="C57" s="67"/>
    </row>
    <row r="58" spans="3:3" x14ac:dyDescent="0.2">
      <c r="C58" s="67"/>
    </row>
    <row r="59" spans="3:3" x14ac:dyDescent="0.2">
      <c r="C59" s="67"/>
    </row>
    <row r="60" spans="3:3" x14ac:dyDescent="0.2">
      <c r="C60" s="67"/>
    </row>
  </sheetData>
  <mergeCells count="6">
    <mergeCell ref="A5:A11"/>
    <mergeCell ref="A13:A19"/>
    <mergeCell ref="A47:H47"/>
    <mergeCell ref="A21:A27"/>
    <mergeCell ref="A37:A43"/>
    <mergeCell ref="A29:A35"/>
  </mergeCells>
  <hyperlinks>
    <hyperlink ref="A1" location="Contents!A1" tooltip="Contents Page" display="Return to Contents Page"/>
  </hyperlinks>
  <pageMargins left="0.74803149606299213" right="0.74803149606299213" top="0.56000000000000005" bottom="0.98425196850393704" header="0.51181102362204722" footer="0.51181102362204722"/>
  <pageSetup paperSize="9" scale="6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T186"/>
  <sheetViews>
    <sheetView showGridLines="0" zoomScaleNormal="100" workbookViewId="0">
      <pane ySplit="4" topLeftCell="A5" activePane="bottomLeft" state="frozen"/>
      <selection pane="bottomLeft" activeCell="A2" sqref="A2"/>
    </sheetView>
  </sheetViews>
  <sheetFormatPr defaultColWidth="9.28515625" defaultRowHeight="12.75" x14ac:dyDescent="0.2"/>
  <cols>
    <col min="1" max="1" width="7.7109375" style="3" customWidth="1"/>
    <col min="2" max="2" width="5.5703125" style="3" customWidth="1"/>
    <col min="3" max="3" width="12.42578125" style="3" customWidth="1"/>
    <col min="4" max="5" width="12.42578125" style="15" customWidth="1"/>
    <col min="6" max="6" width="12.42578125" style="122" customWidth="1"/>
    <col min="7" max="7" width="12.42578125" style="15" customWidth="1"/>
    <col min="8" max="8" width="12.7109375" style="35" customWidth="1"/>
    <col min="9" max="9" width="9.28515625" style="23" customWidth="1"/>
    <col min="10" max="10" width="10.42578125" style="3" customWidth="1"/>
    <col min="11" max="11" width="11.7109375" style="3" customWidth="1"/>
    <col min="12" max="12" width="8" style="3" customWidth="1"/>
    <col min="13" max="13" width="8.28515625" style="3" customWidth="1"/>
    <col min="14" max="16384" width="9.28515625" style="3"/>
  </cols>
  <sheetData>
    <row r="1" spans="1:13" ht="15.75" customHeight="1" x14ac:dyDescent="0.2">
      <c r="A1" s="124" t="s">
        <v>85</v>
      </c>
    </row>
    <row r="2" spans="1:13" ht="17.25" x14ac:dyDescent="0.25">
      <c r="A2" s="856" t="s">
        <v>462</v>
      </c>
      <c r="B2" s="1"/>
      <c r="C2" s="1"/>
      <c r="D2" s="2"/>
      <c r="E2" s="2"/>
      <c r="F2" s="117"/>
      <c r="G2" s="2"/>
      <c r="H2" s="558" t="s">
        <v>146</v>
      </c>
    </row>
    <row r="3" spans="1:13" ht="15.75" x14ac:dyDescent="0.25">
      <c r="A3" s="809"/>
      <c r="B3" s="37"/>
      <c r="C3" s="37"/>
      <c r="D3" s="38"/>
      <c r="E3" s="38"/>
      <c r="F3" s="118"/>
      <c r="G3" s="38"/>
      <c r="H3" s="558"/>
      <c r="I3" s="381"/>
    </row>
    <row r="4" spans="1:13" ht="24.75" customHeight="1" x14ac:dyDescent="0.2">
      <c r="A4" s="132" t="s">
        <v>0</v>
      </c>
      <c r="B4" s="133" t="s">
        <v>1</v>
      </c>
      <c r="C4" s="133" t="s">
        <v>121</v>
      </c>
      <c r="D4" s="134" t="s">
        <v>464</v>
      </c>
      <c r="E4" s="134" t="s">
        <v>465</v>
      </c>
      <c r="F4" s="134" t="s">
        <v>466</v>
      </c>
      <c r="G4" s="134" t="s">
        <v>60</v>
      </c>
      <c r="H4" s="73"/>
      <c r="I4" s="28"/>
    </row>
    <row r="5" spans="1:13" ht="12.75" customHeight="1" x14ac:dyDescent="0.2">
      <c r="A5" s="1182" t="s">
        <v>52</v>
      </c>
      <c r="B5" s="135" t="s">
        <v>3</v>
      </c>
      <c r="C5" s="158">
        <v>9</v>
      </c>
      <c r="D5" s="137">
        <v>0</v>
      </c>
      <c r="E5" s="137">
        <v>0</v>
      </c>
      <c r="F5" s="160" t="s">
        <v>77</v>
      </c>
      <c r="G5" s="137">
        <v>0</v>
      </c>
      <c r="H5" s="100"/>
      <c r="I5" s="28"/>
      <c r="K5" s="103"/>
      <c r="M5" s="104"/>
    </row>
    <row r="6" spans="1:13" ht="12.75" customHeight="1" x14ac:dyDescent="0.2">
      <c r="A6" s="1181"/>
      <c r="B6" s="45" t="s">
        <v>4</v>
      </c>
      <c r="C6" s="75">
        <v>7</v>
      </c>
      <c r="D6" s="76">
        <v>3</v>
      </c>
      <c r="E6" s="76">
        <v>3</v>
      </c>
      <c r="F6" s="119">
        <f>E6/D6</f>
        <v>1</v>
      </c>
      <c r="G6" s="42">
        <v>0</v>
      </c>
      <c r="H6" s="100"/>
      <c r="I6" s="28"/>
      <c r="K6" s="103"/>
      <c r="M6" s="104"/>
    </row>
    <row r="7" spans="1:13" ht="12.75" customHeight="1" x14ac:dyDescent="0.2">
      <c r="A7" s="1181"/>
      <c r="B7" s="135" t="s">
        <v>5</v>
      </c>
      <c r="C7" s="158">
        <v>6</v>
      </c>
      <c r="D7" s="159">
        <v>5</v>
      </c>
      <c r="E7" s="159">
        <v>5</v>
      </c>
      <c r="F7" s="161">
        <f>E7/D7</f>
        <v>1</v>
      </c>
      <c r="G7" s="137">
        <v>1</v>
      </c>
      <c r="H7" s="100"/>
      <c r="I7" s="28"/>
      <c r="K7" s="103"/>
      <c r="M7" s="104"/>
    </row>
    <row r="8" spans="1:13" ht="12.75" customHeight="1" x14ac:dyDescent="0.2">
      <c r="A8" s="1181"/>
      <c r="B8" s="45" t="s">
        <v>6</v>
      </c>
      <c r="C8" s="75">
        <v>8</v>
      </c>
      <c r="D8" s="76">
        <v>2</v>
      </c>
      <c r="E8" s="76">
        <v>2</v>
      </c>
      <c r="F8" s="119">
        <f>E8/D8</f>
        <v>1</v>
      </c>
      <c r="G8" s="42">
        <v>1</v>
      </c>
      <c r="H8" s="100"/>
      <c r="I8" s="28"/>
      <c r="K8" s="103"/>
      <c r="M8" s="104"/>
    </row>
    <row r="9" spans="1:13" ht="12.75" customHeight="1" x14ac:dyDescent="0.2">
      <c r="A9" s="1181"/>
      <c r="B9" s="153" t="s">
        <v>51</v>
      </c>
      <c r="C9" s="140">
        <f>SUM(C5:C8)</f>
        <v>30</v>
      </c>
      <c r="D9" s="140">
        <f>SUM(D5:D8)</f>
        <v>10</v>
      </c>
      <c r="E9" s="162">
        <f>SUM(E5:E8)</f>
        <v>10</v>
      </c>
      <c r="F9" s="161">
        <f>E9/D9</f>
        <v>1</v>
      </c>
      <c r="G9" s="140">
        <f>SUM(G5:G8)</f>
        <v>2</v>
      </c>
      <c r="H9" s="102"/>
      <c r="I9" s="102"/>
      <c r="J9" s="102"/>
      <c r="K9" s="103"/>
      <c r="L9" s="102"/>
      <c r="M9" s="104"/>
    </row>
    <row r="10" spans="1:13" ht="12.75" customHeight="1" x14ac:dyDescent="0.2">
      <c r="A10" s="39"/>
      <c r="B10" s="74"/>
      <c r="C10" s="78"/>
      <c r="D10" s="79"/>
      <c r="E10" s="79"/>
      <c r="F10" s="120"/>
      <c r="G10" s="102"/>
      <c r="H10" s="102"/>
      <c r="I10" s="102"/>
      <c r="J10" s="102"/>
      <c r="K10" s="81"/>
      <c r="L10" s="102"/>
    </row>
    <row r="11" spans="1:13" ht="12.75" customHeight="1" x14ac:dyDescent="0.2">
      <c r="A11" s="1181" t="s">
        <v>53</v>
      </c>
      <c r="B11" s="135" t="s">
        <v>3</v>
      </c>
      <c r="C11" s="158">
        <v>16</v>
      </c>
      <c r="D11" s="159">
        <v>1</v>
      </c>
      <c r="E11" s="159">
        <v>1</v>
      </c>
      <c r="F11" s="161">
        <f>E11/D11</f>
        <v>1</v>
      </c>
      <c r="G11" s="137">
        <v>1</v>
      </c>
      <c r="H11" s="100"/>
      <c r="I11" s="28"/>
      <c r="K11" s="103"/>
      <c r="M11" s="104"/>
    </row>
    <row r="12" spans="1:13" ht="12.75" customHeight="1" x14ac:dyDescent="0.2">
      <c r="A12" s="1181"/>
      <c r="B12" s="45" t="s">
        <v>4</v>
      </c>
      <c r="C12" s="75">
        <v>10</v>
      </c>
      <c r="D12" s="76">
        <v>8</v>
      </c>
      <c r="E12" s="76">
        <v>8</v>
      </c>
      <c r="F12" s="119">
        <f>E12/D12</f>
        <v>1</v>
      </c>
      <c r="G12" s="42">
        <v>1</v>
      </c>
      <c r="H12" s="100"/>
      <c r="I12" s="28"/>
      <c r="K12" s="103"/>
      <c r="M12" s="104"/>
    </row>
    <row r="13" spans="1:13" ht="12.75" customHeight="1" x14ac:dyDescent="0.2">
      <c r="A13" s="1181"/>
      <c r="B13" s="135" t="s">
        <v>5</v>
      </c>
      <c r="C13" s="158">
        <v>10</v>
      </c>
      <c r="D13" s="159">
        <v>9</v>
      </c>
      <c r="E13" s="159">
        <v>9</v>
      </c>
      <c r="F13" s="161">
        <f>E13/D13</f>
        <v>1</v>
      </c>
      <c r="G13" s="137">
        <v>0</v>
      </c>
      <c r="H13" s="100"/>
      <c r="I13" s="28"/>
      <c r="K13" s="103"/>
      <c r="M13" s="104"/>
    </row>
    <row r="14" spans="1:13" ht="12.75" customHeight="1" x14ac:dyDescent="0.2">
      <c r="A14" s="1181"/>
      <c r="B14" s="45" t="s">
        <v>6</v>
      </c>
      <c r="C14" s="75">
        <v>17</v>
      </c>
      <c r="D14" s="76">
        <v>12</v>
      </c>
      <c r="E14" s="76">
        <v>12</v>
      </c>
      <c r="F14" s="119">
        <f>E14/D14</f>
        <v>1</v>
      </c>
      <c r="G14" s="42">
        <v>0</v>
      </c>
      <c r="H14" s="100"/>
      <c r="I14" s="28"/>
      <c r="K14" s="103"/>
      <c r="M14" s="104"/>
    </row>
    <row r="15" spans="1:13" ht="12.75" customHeight="1" x14ac:dyDescent="0.2">
      <c r="A15" s="1181"/>
      <c r="B15" s="153" t="s">
        <v>51</v>
      </c>
      <c r="C15" s="140">
        <f>SUM(C11:C14)</f>
        <v>53</v>
      </c>
      <c r="D15" s="140">
        <f>SUM(D11:D14)</f>
        <v>30</v>
      </c>
      <c r="E15" s="140">
        <f>SUM(E11:E14)</f>
        <v>30</v>
      </c>
      <c r="F15" s="161">
        <f>E15/D15</f>
        <v>1</v>
      </c>
      <c r="G15" s="140">
        <f>SUM(G11:G14)</f>
        <v>2</v>
      </c>
      <c r="H15" s="102"/>
      <c r="I15" s="102"/>
      <c r="J15" s="102"/>
      <c r="K15" s="103"/>
      <c r="L15" s="102"/>
      <c r="M15" s="104"/>
    </row>
    <row r="16" spans="1:13" ht="12.75" customHeight="1" x14ac:dyDescent="0.2">
      <c r="A16" s="39"/>
      <c r="B16" s="74"/>
      <c r="C16" s="78"/>
      <c r="D16" s="79"/>
      <c r="E16" s="79"/>
      <c r="F16" s="120"/>
      <c r="G16" s="102"/>
      <c r="H16" s="102"/>
      <c r="I16" s="102"/>
      <c r="J16" s="102"/>
      <c r="K16" s="81"/>
      <c r="L16" s="102"/>
    </row>
    <row r="17" spans="1:13" ht="12.75" customHeight="1" x14ac:dyDescent="0.2">
      <c r="A17" s="1181" t="s">
        <v>54</v>
      </c>
      <c r="B17" s="135" t="s">
        <v>3</v>
      </c>
      <c r="C17" s="158">
        <v>13</v>
      </c>
      <c r="D17" s="159">
        <v>9</v>
      </c>
      <c r="E17" s="159">
        <v>9</v>
      </c>
      <c r="F17" s="161">
        <f>E17/D17</f>
        <v>1</v>
      </c>
      <c r="G17" s="137">
        <v>1</v>
      </c>
      <c r="H17" s="100"/>
      <c r="I17" s="28"/>
      <c r="K17" s="103"/>
      <c r="M17" s="104"/>
    </row>
    <row r="18" spans="1:13" ht="12.75" customHeight="1" x14ac:dyDescent="0.2">
      <c r="A18" s="1181"/>
      <c r="B18" s="45" t="s">
        <v>4</v>
      </c>
      <c r="C18" s="75">
        <v>11</v>
      </c>
      <c r="D18" s="76">
        <v>10</v>
      </c>
      <c r="E18" s="76">
        <v>10</v>
      </c>
      <c r="F18" s="119">
        <f>E18/D18</f>
        <v>1</v>
      </c>
      <c r="G18" s="42">
        <v>0</v>
      </c>
      <c r="H18" s="100"/>
      <c r="I18" s="28"/>
      <c r="K18" s="103"/>
      <c r="M18" s="104"/>
    </row>
    <row r="19" spans="1:13" ht="12.75" customHeight="1" x14ac:dyDescent="0.2">
      <c r="A19" s="1181"/>
      <c r="B19" s="135" t="s">
        <v>5</v>
      </c>
      <c r="C19" s="158">
        <v>24</v>
      </c>
      <c r="D19" s="159">
        <v>11</v>
      </c>
      <c r="E19" s="159">
        <v>10</v>
      </c>
      <c r="F19" s="161">
        <f>E19/D19</f>
        <v>0.90909090909090906</v>
      </c>
      <c r="G19" s="137">
        <v>2</v>
      </c>
      <c r="H19" s="100"/>
      <c r="I19" s="28"/>
      <c r="K19" s="103"/>
      <c r="M19" s="104"/>
    </row>
    <row r="20" spans="1:13" ht="12.75" customHeight="1" x14ac:dyDescent="0.2">
      <c r="A20" s="1181"/>
      <c r="B20" s="45" t="s">
        <v>6</v>
      </c>
      <c r="C20" s="75">
        <v>25</v>
      </c>
      <c r="D20" s="76">
        <v>6</v>
      </c>
      <c r="E20" s="76">
        <v>6</v>
      </c>
      <c r="F20" s="119">
        <f>E20/D20</f>
        <v>1</v>
      </c>
      <c r="G20" s="42">
        <v>0</v>
      </c>
      <c r="H20" s="100"/>
      <c r="I20" s="28"/>
      <c r="K20" s="103"/>
      <c r="M20" s="104"/>
    </row>
    <row r="21" spans="1:13" ht="12.75" customHeight="1" x14ac:dyDescent="0.2">
      <c r="A21" s="1181"/>
      <c r="B21" s="153" t="s">
        <v>51</v>
      </c>
      <c r="C21" s="140">
        <f>SUM(C17:C20)</f>
        <v>73</v>
      </c>
      <c r="D21" s="140">
        <f>SUM(D17:D20)</f>
        <v>36</v>
      </c>
      <c r="E21" s="140">
        <f>SUM(E17:E20)</f>
        <v>35</v>
      </c>
      <c r="F21" s="161">
        <f>E21/D21</f>
        <v>0.97222222222222221</v>
      </c>
      <c r="G21" s="140">
        <f>SUM(G17:G20)</f>
        <v>3</v>
      </c>
      <c r="H21" s="102"/>
      <c r="I21" s="102"/>
      <c r="J21" s="102"/>
      <c r="K21" s="103"/>
      <c r="L21" s="102"/>
      <c r="M21" s="104"/>
    </row>
    <row r="22" spans="1:13" ht="12.75" customHeight="1" x14ac:dyDescent="0.2">
      <c r="A22" s="39"/>
      <c r="B22" s="74"/>
      <c r="C22" s="78"/>
      <c r="D22" s="79"/>
      <c r="E22" s="79"/>
      <c r="F22" s="120"/>
      <c r="G22" s="102"/>
      <c r="H22" s="102"/>
      <c r="I22" s="102"/>
      <c r="J22" s="102"/>
      <c r="K22" s="81"/>
      <c r="L22" s="102"/>
    </row>
    <row r="23" spans="1:13" ht="12.75" customHeight="1" x14ac:dyDescent="0.2">
      <c r="A23" s="1181" t="s">
        <v>55</v>
      </c>
      <c r="B23" s="135" t="s">
        <v>3</v>
      </c>
      <c r="C23" s="158">
        <v>33</v>
      </c>
      <c r="D23" s="159">
        <v>10</v>
      </c>
      <c r="E23" s="159">
        <v>10</v>
      </c>
      <c r="F23" s="161">
        <f>E23/D23</f>
        <v>1</v>
      </c>
      <c r="G23" s="137">
        <v>1</v>
      </c>
      <c r="H23" s="100"/>
      <c r="I23" s="28"/>
      <c r="K23" s="103"/>
      <c r="M23" s="104"/>
    </row>
    <row r="24" spans="1:13" ht="12.75" customHeight="1" x14ac:dyDescent="0.2">
      <c r="A24" s="1181"/>
      <c r="B24" s="45" t="s">
        <v>4</v>
      </c>
      <c r="C24" s="75">
        <v>26</v>
      </c>
      <c r="D24" s="76">
        <v>19</v>
      </c>
      <c r="E24" s="76">
        <v>19</v>
      </c>
      <c r="F24" s="119">
        <f>E24/D24</f>
        <v>1</v>
      </c>
      <c r="G24" s="42">
        <v>3</v>
      </c>
      <c r="H24" s="100"/>
      <c r="I24" s="28"/>
      <c r="K24" s="103"/>
      <c r="M24" s="104"/>
    </row>
    <row r="25" spans="1:13" ht="12.75" customHeight="1" x14ac:dyDescent="0.2">
      <c r="A25" s="1181"/>
      <c r="B25" s="135" t="s">
        <v>5</v>
      </c>
      <c r="C25" s="158">
        <v>26</v>
      </c>
      <c r="D25" s="159">
        <v>30</v>
      </c>
      <c r="E25" s="159">
        <v>30</v>
      </c>
      <c r="F25" s="161">
        <f>E25/D25</f>
        <v>1</v>
      </c>
      <c r="G25" s="137">
        <v>0</v>
      </c>
      <c r="H25" s="100"/>
      <c r="I25" s="28"/>
      <c r="K25" s="103"/>
      <c r="M25" s="104"/>
    </row>
    <row r="26" spans="1:13" ht="12.75" customHeight="1" x14ac:dyDescent="0.2">
      <c r="A26" s="1181"/>
      <c r="B26" s="45" t="s">
        <v>6</v>
      </c>
      <c r="C26" s="75">
        <v>52</v>
      </c>
      <c r="D26" s="76">
        <v>26</v>
      </c>
      <c r="E26" s="76">
        <v>23</v>
      </c>
      <c r="F26" s="119">
        <f>E26/D26</f>
        <v>0.88461538461538458</v>
      </c>
      <c r="G26" s="42">
        <v>1</v>
      </c>
      <c r="H26" s="100"/>
      <c r="I26" s="28"/>
      <c r="K26" s="103"/>
      <c r="M26" s="104"/>
    </row>
    <row r="27" spans="1:13" ht="12.75" customHeight="1" x14ac:dyDescent="0.2">
      <c r="A27" s="1181"/>
      <c r="B27" s="153" t="s">
        <v>51</v>
      </c>
      <c r="C27" s="140">
        <f>SUM(C23:C26)</f>
        <v>137</v>
      </c>
      <c r="D27" s="140">
        <f>SUM(D23:D26)</f>
        <v>85</v>
      </c>
      <c r="E27" s="140">
        <f>SUM(E23:E26)</f>
        <v>82</v>
      </c>
      <c r="F27" s="161">
        <f>E27/D27</f>
        <v>0.96470588235294119</v>
      </c>
      <c r="G27" s="140">
        <f>SUM(G23:G26)</f>
        <v>5</v>
      </c>
      <c r="H27" s="102"/>
      <c r="I27" s="102"/>
      <c r="J27" s="102"/>
      <c r="K27" s="103"/>
      <c r="L27" s="102"/>
      <c r="M27" s="104"/>
    </row>
    <row r="28" spans="1:13" ht="12.75" customHeight="1" x14ac:dyDescent="0.2">
      <c r="A28" s="39"/>
      <c r="B28" s="74"/>
      <c r="C28" s="78"/>
      <c r="D28" s="79"/>
      <c r="E28" s="79"/>
      <c r="F28" s="120"/>
      <c r="G28" s="102"/>
      <c r="H28" s="102"/>
      <c r="I28" s="102"/>
      <c r="J28" s="102"/>
      <c r="K28" s="81"/>
      <c r="L28" s="102"/>
    </row>
    <row r="29" spans="1:13" x14ac:dyDescent="0.2">
      <c r="A29" s="1181" t="s">
        <v>2</v>
      </c>
      <c r="B29" s="135" t="s">
        <v>3</v>
      </c>
      <c r="C29" s="158">
        <v>29</v>
      </c>
      <c r="D29" s="159">
        <v>39</v>
      </c>
      <c r="E29" s="159">
        <v>38</v>
      </c>
      <c r="F29" s="161">
        <f>E29/D29</f>
        <v>0.97435897435897434</v>
      </c>
      <c r="G29" s="137">
        <v>0</v>
      </c>
      <c r="H29" s="100"/>
      <c r="I29" s="28"/>
      <c r="K29" s="103"/>
      <c r="M29" s="104"/>
    </row>
    <row r="30" spans="1:13" x14ac:dyDescent="0.2">
      <c r="A30" s="1181"/>
      <c r="B30" s="45" t="s">
        <v>4</v>
      </c>
      <c r="C30" s="75">
        <v>36</v>
      </c>
      <c r="D30" s="76">
        <v>26</v>
      </c>
      <c r="E30" s="76">
        <v>26</v>
      </c>
      <c r="F30" s="119">
        <f>E30/D30</f>
        <v>1</v>
      </c>
      <c r="G30" s="42">
        <v>2</v>
      </c>
      <c r="H30" s="100"/>
      <c r="I30" s="28"/>
      <c r="K30" s="103"/>
      <c r="M30" s="104"/>
    </row>
    <row r="31" spans="1:13" x14ac:dyDescent="0.2">
      <c r="A31" s="1181"/>
      <c r="B31" s="135" t="s">
        <v>5</v>
      </c>
      <c r="C31" s="158">
        <v>51</v>
      </c>
      <c r="D31" s="159">
        <v>31</v>
      </c>
      <c r="E31" s="159">
        <v>31</v>
      </c>
      <c r="F31" s="161">
        <f>E31/D31</f>
        <v>1</v>
      </c>
      <c r="G31" s="137">
        <v>1</v>
      </c>
      <c r="H31" s="100"/>
      <c r="I31" s="28"/>
      <c r="K31" s="103"/>
      <c r="M31" s="104"/>
    </row>
    <row r="32" spans="1:13" x14ac:dyDescent="0.2">
      <c r="A32" s="1181"/>
      <c r="B32" s="45" t="s">
        <v>6</v>
      </c>
      <c r="C32" s="75">
        <v>66</v>
      </c>
      <c r="D32" s="76">
        <v>44</v>
      </c>
      <c r="E32" s="76">
        <v>39</v>
      </c>
      <c r="F32" s="119">
        <f>E32/D32</f>
        <v>0.88636363636363635</v>
      </c>
      <c r="G32" s="42">
        <v>2</v>
      </c>
      <c r="H32" s="100"/>
      <c r="I32" s="28"/>
      <c r="K32" s="103"/>
      <c r="M32" s="104"/>
    </row>
    <row r="33" spans="1:13" x14ac:dyDescent="0.2">
      <c r="A33" s="1181"/>
      <c r="B33" s="153" t="s">
        <v>51</v>
      </c>
      <c r="C33" s="140">
        <f>SUM(C29:C32)</f>
        <v>182</v>
      </c>
      <c r="D33" s="140">
        <f>SUM(D29:D32)</f>
        <v>140</v>
      </c>
      <c r="E33" s="140">
        <f>SUM(E29:E32)</f>
        <v>134</v>
      </c>
      <c r="F33" s="161">
        <f>E33/D33</f>
        <v>0.95714285714285718</v>
      </c>
      <c r="G33" s="140">
        <f>SUM(G29:G32)</f>
        <v>5</v>
      </c>
      <c r="H33" s="102"/>
      <c r="I33" s="102"/>
      <c r="J33" s="102"/>
      <c r="K33" s="103"/>
      <c r="L33" s="102"/>
      <c r="M33" s="104"/>
    </row>
    <row r="34" spans="1:13" x14ac:dyDescent="0.2">
      <c r="A34" s="72"/>
      <c r="B34" s="14"/>
      <c r="C34" s="77"/>
      <c r="D34" s="77"/>
      <c r="E34" s="77"/>
      <c r="F34" s="108"/>
      <c r="G34" s="34"/>
      <c r="H34" s="102"/>
      <c r="I34" s="102"/>
      <c r="J34" s="102"/>
      <c r="K34" s="81"/>
      <c r="L34" s="102"/>
    </row>
    <row r="35" spans="1:13" x14ac:dyDescent="0.2">
      <c r="A35" s="1181" t="s">
        <v>7</v>
      </c>
      <c r="B35" s="135" t="s">
        <v>3</v>
      </c>
      <c r="C35" s="158">
        <v>58</v>
      </c>
      <c r="D35" s="159">
        <v>64</v>
      </c>
      <c r="E35" s="159">
        <v>64</v>
      </c>
      <c r="F35" s="161">
        <f>E35/D35</f>
        <v>1</v>
      </c>
      <c r="G35" s="137">
        <v>1</v>
      </c>
      <c r="H35" s="100"/>
      <c r="I35" s="28"/>
      <c r="K35" s="103"/>
      <c r="M35" s="104"/>
    </row>
    <row r="36" spans="1:13" x14ac:dyDescent="0.2">
      <c r="A36" s="1181"/>
      <c r="B36" s="45" t="s">
        <v>4</v>
      </c>
      <c r="C36" s="75">
        <v>36</v>
      </c>
      <c r="D36" s="76">
        <v>53</v>
      </c>
      <c r="E36" s="76">
        <v>46</v>
      </c>
      <c r="F36" s="119">
        <f>E36/D36</f>
        <v>0.86792452830188682</v>
      </c>
      <c r="G36" s="42">
        <v>2</v>
      </c>
      <c r="H36" s="100"/>
      <c r="I36" s="28"/>
      <c r="K36" s="103"/>
      <c r="M36" s="104"/>
    </row>
    <row r="37" spans="1:13" x14ac:dyDescent="0.2">
      <c r="A37" s="1181"/>
      <c r="B37" s="135" t="s">
        <v>5</v>
      </c>
      <c r="C37" s="158">
        <v>77</v>
      </c>
      <c r="D37" s="159">
        <v>35</v>
      </c>
      <c r="E37" s="159">
        <v>35</v>
      </c>
      <c r="F37" s="161">
        <f>E37/D37</f>
        <v>1</v>
      </c>
      <c r="G37" s="137">
        <v>3</v>
      </c>
      <c r="H37" s="100"/>
      <c r="I37" s="28"/>
      <c r="K37" s="103"/>
      <c r="M37" s="104"/>
    </row>
    <row r="38" spans="1:13" x14ac:dyDescent="0.2">
      <c r="A38" s="1181"/>
      <c r="B38" s="45" t="s">
        <v>6</v>
      </c>
      <c r="C38" s="75">
        <v>71</v>
      </c>
      <c r="D38" s="76">
        <v>66</v>
      </c>
      <c r="E38" s="76">
        <v>65</v>
      </c>
      <c r="F38" s="119">
        <f>E38/D38</f>
        <v>0.98484848484848486</v>
      </c>
      <c r="G38" s="42">
        <v>4</v>
      </c>
      <c r="H38" s="100"/>
      <c r="I38" s="28"/>
      <c r="K38" s="103"/>
      <c r="M38" s="104"/>
    </row>
    <row r="39" spans="1:13" x14ac:dyDescent="0.2">
      <c r="A39" s="1181"/>
      <c r="B39" s="153" t="s">
        <v>51</v>
      </c>
      <c r="C39" s="140">
        <f>SUM(C35:C38)</f>
        <v>242</v>
      </c>
      <c r="D39" s="140">
        <f>SUM(D35:D38)</f>
        <v>218</v>
      </c>
      <c r="E39" s="140">
        <f>SUM(E35:E38)</f>
        <v>210</v>
      </c>
      <c r="F39" s="161">
        <f>E39/D39</f>
        <v>0.96330275229357798</v>
      </c>
      <c r="G39" s="140">
        <f>SUM(G35:G38)</f>
        <v>10</v>
      </c>
      <c r="H39" s="102"/>
      <c r="I39" s="102"/>
      <c r="J39" s="102"/>
      <c r="K39" s="103"/>
      <c r="L39" s="102"/>
      <c r="M39" s="104"/>
    </row>
    <row r="40" spans="1:13" x14ac:dyDescent="0.2">
      <c r="A40" s="72"/>
      <c r="B40" s="129"/>
      <c r="C40" s="78"/>
      <c r="D40" s="79"/>
      <c r="E40" s="79"/>
      <c r="F40" s="120"/>
      <c r="G40" s="102"/>
      <c r="H40" s="102"/>
      <c r="I40" s="102"/>
      <c r="J40" s="102"/>
      <c r="K40" s="81"/>
      <c r="L40" s="102"/>
    </row>
    <row r="41" spans="1:13" x14ac:dyDescent="0.2">
      <c r="A41" s="1181" t="s">
        <v>8</v>
      </c>
      <c r="B41" s="135" t="s">
        <v>3</v>
      </c>
      <c r="C41" s="158">
        <v>150</v>
      </c>
      <c r="D41" s="159">
        <v>67</v>
      </c>
      <c r="E41" s="159">
        <v>64</v>
      </c>
      <c r="F41" s="161">
        <f>E41/D41</f>
        <v>0.95522388059701491</v>
      </c>
      <c r="G41" s="137">
        <v>10</v>
      </c>
      <c r="H41" s="100"/>
      <c r="I41" s="28"/>
      <c r="K41" s="103"/>
      <c r="M41" s="104"/>
    </row>
    <row r="42" spans="1:13" x14ac:dyDescent="0.2">
      <c r="A42" s="1181"/>
      <c r="B42" s="45" t="s">
        <v>4</v>
      </c>
      <c r="C42" s="75">
        <v>52</v>
      </c>
      <c r="D42" s="76">
        <v>129</v>
      </c>
      <c r="E42" s="76">
        <v>125</v>
      </c>
      <c r="F42" s="119">
        <f>E42/D42</f>
        <v>0.96899224806201545</v>
      </c>
      <c r="G42" s="42">
        <v>5</v>
      </c>
      <c r="H42" s="100"/>
      <c r="I42" s="28"/>
      <c r="K42" s="103"/>
      <c r="M42" s="104"/>
    </row>
    <row r="43" spans="1:13" x14ac:dyDescent="0.2">
      <c r="A43" s="1181"/>
      <c r="B43" s="135" t="s">
        <v>5</v>
      </c>
      <c r="C43" s="158">
        <v>39</v>
      </c>
      <c r="D43" s="159">
        <v>67</v>
      </c>
      <c r="E43" s="159">
        <v>61</v>
      </c>
      <c r="F43" s="161">
        <f>E43/D43</f>
        <v>0.91044776119402981</v>
      </c>
      <c r="G43" s="137">
        <v>4</v>
      </c>
      <c r="H43" s="100"/>
      <c r="I43" s="28"/>
      <c r="K43" s="103"/>
      <c r="M43" s="104"/>
    </row>
    <row r="44" spans="1:13" x14ac:dyDescent="0.2">
      <c r="A44" s="1181"/>
      <c r="B44" s="45" t="s">
        <v>6</v>
      </c>
      <c r="C44" s="75">
        <v>33</v>
      </c>
      <c r="D44" s="76">
        <v>31</v>
      </c>
      <c r="E44" s="76">
        <v>28</v>
      </c>
      <c r="F44" s="119">
        <f>E44/D44</f>
        <v>0.90322580645161288</v>
      </c>
      <c r="G44" s="42">
        <v>4</v>
      </c>
      <c r="H44" s="100"/>
      <c r="I44" s="28"/>
      <c r="K44" s="103"/>
      <c r="M44" s="104"/>
    </row>
    <row r="45" spans="1:13" x14ac:dyDescent="0.2">
      <c r="A45" s="1181"/>
      <c r="B45" s="153" t="s">
        <v>51</v>
      </c>
      <c r="C45" s="140">
        <f>SUM(C41:C44)</f>
        <v>274</v>
      </c>
      <c r="D45" s="140">
        <f>SUM(D41:D44)</f>
        <v>294</v>
      </c>
      <c r="E45" s="140">
        <f>SUM(E41:E44)</f>
        <v>278</v>
      </c>
      <c r="F45" s="161">
        <f>E45/D45</f>
        <v>0.94557823129251706</v>
      </c>
      <c r="G45" s="140">
        <f>SUM(G41:G44)</f>
        <v>23</v>
      </c>
      <c r="H45" s="102"/>
      <c r="I45" s="102"/>
      <c r="J45" s="102"/>
      <c r="K45" s="103"/>
      <c r="L45" s="102"/>
      <c r="M45" s="104"/>
    </row>
    <row r="46" spans="1:13" x14ac:dyDescent="0.2">
      <c r="A46" s="72"/>
      <c r="B46" s="4"/>
      <c r="C46" s="80"/>
      <c r="D46" s="80"/>
      <c r="E46" s="80"/>
      <c r="F46" s="71"/>
      <c r="G46" s="46"/>
      <c r="H46" s="102"/>
      <c r="I46" s="102"/>
      <c r="J46" s="102"/>
      <c r="K46" s="81"/>
      <c r="L46" s="102"/>
    </row>
    <row r="47" spans="1:13" x14ac:dyDescent="0.2">
      <c r="A47" s="1181" t="s">
        <v>9</v>
      </c>
      <c r="B47" s="135" t="s">
        <v>3</v>
      </c>
      <c r="C47" s="158">
        <v>41</v>
      </c>
      <c r="D47" s="159">
        <v>28</v>
      </c>
      <c r="E47" s="159">
        <v>25</v>
      </c>
      <c r="F47" s="161">
        <f>E47/D47</f>
        <v>0.8928571428571429</v>
      </c>
      <c r="G47" s="137">
        <v>0</v>
      </c>
      <c r="H47" s="100"/>
      <c r="I47" s="28"/>
      <c r="K47" s="103"/>
      <c r="M47" s="104"/>
    </row>
    <row r="48" spans="1:13" x14ac:dyDescent="0.2">
      <c r="A48" s="1181"/>
      <c r="B48" s="45" t="s">
        <v>4</v>
      </c>
      <c r="C48" s="75">
        <v>55</v>
      </c>
      <c r="D48" s="76">
        <v>39</v>
      </c>
      <c r="E48" s="76">
        <v>28</v>
      </c>
      <c r="F48" s="119">
        <f>E48/D48</f>
        <v>0.71794871794871795</v>
      </c>
      <c r="G48" s="42">
        <v>5</v>
      </c>
      <c r="H48" s="100"/>
      <c r="I48" s="28"/>
      <c r="K48" s="103"/>
      <c r="M48" s="104"/>
    </row>
    <row r="49" spans="1:13" x14ac:dyDescent="0.2">
      <c r="A49" s="1181"/>
      <c r="B49" s="135" t="s">
        <v>5</v>
      </c>
      <c r="C49" s="158">
        <v>49</v>
      </c>
      <c r="D49" s="159">
        <v>43</v>
      </c>
      <c r="E49" s="159">
        <v>39</v>
      </c>
      <c r="F49" s="161">
        <f>E49/D49</f>
        <v>0.90697674418604646</v>
      </c>
      <c r="G49" s="137">
        <v>3</v>
      </c>
      <c r="H49" s="100"/>
      <c r="I49" s="28"/>
      <c r="K49" s="103"/>
      <c r="M49" s="104"/>
    </row>
    <row r="50" spans="1:13" x14ac:dyDescent="0.2">
      <c r="A50" s="1181"/>
      <c r="B50" s="45" t="s">
        <v>6</v>
      </c>
      <c r="C50" s="75">
        <v>58</v>
      </c>
      <c r="D50" s="76">
        <v>52</v>
      </c>
      <c r="E50" s="76">
        <v>47</v>
      </c>
      <c r="F50" s="119">
        <f>E50/D50</f>
        <v>0.90384615384615385</v>
      </c>
      <c r="G50" s="42">
        <v>10</v>
      </c>
      <c r="H50" s="100"/>
      <c r="I50" s="28"/>
      <c r="K50" s="103"/>
      <c r="M50" s="104"/>
    </row>
    <row r="51" spans="1:13" x14ac:dyDescent="0.2">
      <c r="A51" s="1181"/>
      <c r="B51" s="153" t="s">
        <v>51</v>
      </c>
      <c r="C51" s="140">
        <f>SUM(C47:C50)</f>
        <v>203</v>
      </c>
      <c r="D51" s="140">
        <f>SUM(D47:D50)</f>
        <v>162</v>
      </c>
      <c r="E51" s="140">
        <f>SUM(E47:E50)</f>
        <v>139</v>
      </c>
      <c r="F51" s="161">
        <f>E51/D51</f>
        <v>0.85802469135802473</v>
      </c>
      <c r="G51" s="140">
        <f>SUM(G47:G50)</f>
        <v>18</v>
      </c>
      <c r="H51" s="102"/>
      <c r="I51" s="102"/>
      <c r="J51" s="102"/>
      <c r="K51" s="103"/>
      <c r="L51" s="102"/>
      <c r="M51" s="104"/>
    </row>
    <row r="52" spans="1:13" x14ac:dyDescent="0.2">
      <c r="A52" s="72"/>
      <c r="B52" s="129"/>
      <c r="C52" s="78"/>
      <c r="D52" s="79"/>
      <c r="E52" s="79"/>
      <c r="F52" s="120"/>
      <c r="G52" s="102"/>
      <c r="H52" s="102"/>
      <c r="I52" s="102"/>
      <c r="J52" s="102"/>
      <c r="K52" s="81"/>
      <c r="L52" s="102"/>
    </row>
    <row r="53" spans="1:13" x14ac:dyDescent="0.2">
      <c r="A53" s="1181" t="s">
        <v>10</v>
      </c>
      <c r="B53" s="135" t="s">
        <v>3</v>
      </c>
      <c r="C53" s="158">
        <v>133</v>
      </c>
      <c r="D53" s="159">
        <v>34</v>
      </c>
      <c r="E53" s="159">
        <v>32</v>
      </c>
      <c r="F53" s="161">
        <f>E53/D53</f>
        <v>0.94117647058823528</v>
      </c>
      <c r="G53" s="137">
        <v>7</v>
      </c>
      <c r="H53" s="100"/>
      <c r="I53" s="28"/>
      <c r="K53" s="103"/>
      <c r="M53" s="104"/>
    </row>
    <row r="54" spans="1:13" x14ac:dyDescent="0.2">
      <c r="A54" s="1181"/>
      <c r="B54" s="45" t="s">
        <v>4</v>
      </c>
      <c r="C54" s="75">
        <v>157</v>
      </c>
      <c r="D54" s="76">
        <v>39</v>
      </c>
      <c r="E54" s="76">
        <v>35</v>
      </c>
      <c r="F54" s="119">
        <f>E54/D54</f>
        <v>0.89743589743589747</v>
      </c>
      <c r="G54" s="42">
        <v>8</v>
      </c>
      <c r="H54" s="100"/>
      <c r="I54" s="28"/>
      <c r="K54" s="103"/>
      <c r="M54" s="104"/>
    </row>
    <row r="55" spans="1:13" x14ac:dyDescent="0.2">
      <c r="A55" s="1181"/>
      <c r="B55" s="135" t="s">
        <v>5</v>
      </c>
      <c r="C55" s="158">
        <v>196</v>
      </c>
      <c r="D55" s="159">
        <v>54</v>
      </c>
      <c r="E55" s="159">
        <v>43</v>
      </c>
      <c r="F55" s="161">
        <f>E55/D55</f>
        <v>0.79629629629629628</v>
      </c>
      <c r="G55" s="137">
        <v>8</v>
      </c>
      <c r="H55" s="100"/>
      <c r="I55" s="28"/>
      <c r="K55" s="103"/>
      <c r="M55" s="104"/>
    </row>
    <row r="56" spans="1:13" x14ac:dyDescent="0.2">
      <c r="A56" s="1181"/>
      <c r="B56" s="45" t="s">
        <v>6</v>
      </c>
      <c r="C56" s="75">
        <v>218</v>
      </c>
      <c r="D56" s="76">
        <v>48</v>
      </c>
      <c r="E56" s="76">
        <v>37</v>
      </c>
      <c r="F56" s="119">
        <f>E56/D56</f>
        <v>0.77083333333333337</v>
      </c>
      <c r="G56" s="42">
        <v>25</v>
      </c>
      <c r="H56" s="100"/>
      <c r="I56" s="28"/>
      <c r="K56" s="103"/>
      <c r="M56" s="104"/>
    </row>
    <row r="57" spans="1:13" x14ac:dyDescent="0.2">
      <c r="A57" s="1181"/>
      <c r="B57" s="153" t="s">
        <v>51</v>
      </c>
      <c r="C57" s="140">
        <f>SUM(C53:C56)</f>
        <v>704</v>
      </c>
      <c r="D57" s="140">
        <f>SUM(D53:D56)</f>
        <v>175</v>
      </c>
      <c r="E57" s="140">
        <f>SUM(E53:E56)</f>
        <v>147</v>
      </c>
      <c r="F57" s="161">
        <f>E57/D57</f>
        <v>0.84</v>
      </c>
      <c r="G57" s="140">
        <f>SUM(G53:G56)</f>
        <v>48</v>
      </c>
      <c r="H57" s="102"/>
      <c r="I57" s="102"/>
      <c r="J57" s="102"/>
      <c r="K57" s="103"/>
      <c r="L57" s="102"/>
      <c r="M57" s="104"/>
    </row>
    <row r="58" spans="1:13" x14ac:dyDescent="0.2">
      <c r="A58" s="72"/>
      <c r="B58" s="4"/>
      <c r="C58" s="80"/>
      <c r="D58" s="80"/>
      <c r="E58" s="80"/>
      <c r="F58" s="71"/>
      <c r="G58" s="46"/>
      <c r="H58" s="102"/>
      <c r="I58" s="102"/>
      <c r="J58" s="102"/>
      <c r="K58" s="81"/>
      <c r="L58" s="102"/>
    </row>
    <row r="59" spans="1:13" x14ac:dyDescent="0.2">
      <c r="A59" s="1181" t="s">
        <v>11</v>
      </c>
      <c r="B59" s="135" t="s">
        <v>3</v>
      </c>
      <c r="C59" s="158">
        <v>229</v>
      </c>
      <c r="D59" s="159">
        <v>78</v>
      </c>
      <c r="E59" s="159">
        <v>68</v>
      </c>
      <c r="F59" s="161">
        <f>E59/D59</f>
        <v>0.87179487179487181</v>
      </c>
      <c r="G59" s="137">
        <v>20</v>
      </c>
      <c r="H59" s="100"/>
      <c r="I59" s="28"/>
      <c r="K59" s="103"/>
      <c r="M59" s="104"/>
    </row>
    <row r="60" spans="1:13" x14ac:dyDescent="0.2">
      <c r="A60" s="1181"/>
      <c r="B60" s="45" t="s">
        <v>4</v>
      </c>
      <c r="C60" s="75">
        <v>204</v>
      </c>
      <c r="D60" s="76">
        <v>89</v>
      </c>
      <c r="E60" s="76">
        <v>72</v>
      </c>
      <c r="F60" s="119">
        <f>E60/D60</f>
        <v>0.8089887640449438</v>
      </c>
      <c r="G60" s="42">
        <v>25</v>
      </c>
      <c r="H60" s="100"/>
      <c r="I60" s="28"/>
      <c r="K60" s="103"/>
      <c r="M60" s="104"/>
    </row>
    <row r="61" spans="1:13" x14ac:dyDescent="0.2">
      <c r="A61" s="1181"/>
      <c r="B61" s="135" t="s">
        <v>5</v>
      </c>
      <c r="C61" s="158">
        <v>182</v>
      </c>
      <c r="D61" s="159">
        <v>116</v>
      </c>
      <c r="E61" s="159">
        <v>95</v>
      </c>
      <c r="F61" s="161">
        <f>E61/D61</f>
        <v>0.81896551724137934</v>
      </c>
      <c r="G61" s="137">
        <v>23</v>
      </c>
      <c r="H61" s="100"/>
      <c r="I61" s="28"/>
      <c r="K61" s="103"/>
      <c r="M61" s="104"/>
    </row>
    <row r="62" spans="1:13" x14ac:dyDescent="0.2">
      <c r="A62" s="1181"/>
      <c r="B62" s="45" t="s">
        <v>6</v>
      </c>
      <c r="C62" s="75">
        <v>205</v>
      </c>
      <c r="D62" s="76">
        <v>118</v>
      </c>
      <c r="E62" s="76">
        <v>104</v>
      </c>
      <c r="F62" s="119">
        <f>E62/D62</f>
        <v>0.88135593220338981</v>
      </c>
      <c r="G62" s="42">
        <v>34</v>
      </c>
      <c r="H62" s="100"/>
      <c r="I62" s="28"/>
      <c r="K62" s="103"/>
      <c r="M62" s="104"/>
    </row>
    <row r="63" spans="1:13" x14ac:dyDescent="0.2">
      <c r="A63" s="1181"/>
      <c r="B63" s="153" t="s">
        <v>51</v>
      </c>
      <c r="C63" s="140">
        <f>SUM(C59:C62)</f>
        <v>820</v>
      </c>
      <c r="D63" s="140">
        <f>SUM(D59:D62)</f>
        <v>401</v>
      </c>
      <c r="E63" s="140">
        <f>SUM(E59:E62)</f>
        <v>339</v>
      </c>
      <c r="F63" s="161">
        <f>E63/D63</f>
        <v>0.84538653366583538</v>
      </c>
      <c r="G63" s="140">
        <f>SUM(G59:G62)</f>
        <v>102</v>
      </c>
      <c r="H63" s="102"/>
      <c r="I63" s="102"/>
      <c r="J63" s="102"/>
      <c r="K63" s="103"/>
      <c r="L63" s="102"/>
      <c r="M63" s="104"/>
    </row>
    <row r="64" spans="1:13" x14ac:dyDescent="0.2">
      <c r="A64" s="72"/>
      <c r="B64" s="129"/>
      <c r="C64" s="78"/>
      <c r="D64" s="79"/>
      <c r="E64" s="79"/>
      <c r="F64" s="120"/>
      <c r="G64" s="102"/>
      <c r="H64" s="102"/>
      <c r="I64" s="102"/>
      <c r="J64" s="102"/>
      <c r="K64" s="81"/>
      <c r="L64" s="102"/>
    </row>
    <row r="65" spans="1:13" x14ac:dyDescent="0.2">
      <c r="A65" s="1181" t="s">
        <v>12</v>
      </c>
      <c r="B65" s="135" t="s">
        <v>3</v>
      </c>
      <c r="C65" s="158">
        <v>221</v>
      </c>
      <c r="D65" s="159">
        <v>142</v>
      </c>
      <c r="E65" s="159">
        <v>121</v>
      </c>
      <c r="F65" s="161">
        <f>E65/D65</f>
        <v>0.852112676056338</v>
      </c>
      <c r="G65" s="137">
        <v>31</v>
      </c>
      <c r="H65" s="100"/>
      <c r="I65" s="28"/>
      <c r="K65" s="103"/>
      <c r="M65" s="104"/>
    </row>
    <row r="66" spans="1:13" x14ac:dyDescent="0.2">
      <c r="A66" s="1181"/>
      <c r="B66" s="45" t="s">
        <v>4</v>
      </c>
      <c r="C66" s="75">
        <v>174</v>
      </c>
      <c r="D66" s="76">
        <v>180</v>
      </c>
      <c r="E66" s="76">
        <v>166</v>
      </c>
      <c r="F66" s="119">
        <f>E66/D66</f>
        <v>0.92222222222222228</v>
      </c>
      <c r="G66" s="42">
        <v>37</v>
      </c>
      <c r="H66" s="100"/>
      <c r="I66" s="28"/>
      <c r="K66" s="103"/>
      <c r="M66" s="104"/>
    </row>
    <row r="67" spans="1:13" x14ac:dyDescent="0.2">
      <c r="A67" s="1181"/>
      <c r="B67" s="135" t="s">
        <v>5</v>
      </c>
      <c r="C67" s="158">
        <v>195</v>
      </c>
      <c r="D67" s="159">
        <v>249</v>
      </c>
      <c r="E67" s="159">
        <v>226</v>
      </c>
      <c r="F67" s="161">
        <f>E67/D67</f>
        <v>0.90763052208835338</v>
      </c>
      <c r="G67" s="137">
        <v>32</v>
      </c>
      <c r="H67" s="100"/>
      <c r="I67" s="28"/>
      <c r="K67" s="103"/>
      <c r="M67" s="104"/>
    </row>
    <row r="68" spans="1:13" x14ac:dyDescent="0.2">
      <c r="A68" s="1181"/>
      <c r="B68" s="45" t="s">
        <v>6</v>
      </c>
      <c r="C68" s="75">
        <v>211</v>
      </c>
      <c r="D68" s="76">
        <v>191</v>
      </c>
      <c r="E68" s="76">
        <v>168</v>
      </c>
      <c r="F68" s="119">
        <f>E68/D68</f>
        <v>0.87958115183246077</v>
      </c>
      <c r="G68" s="42">
        <v>37</v>
      </c>
      <c r="H68" s="100"/>
      <c r="I68" s="28"/>
      <c r="K68" s="103"/>
      <c r="M68" s="104"/>
    </row>
    <row r="69" spans="1:13" x14ac:dyDescent="0.2">
      <c r="A69" s="1181"/>
      <c r="B69" s="153" t="s">
        <v>51</v>
      </c>
      <c r="C69" s="140">
        <f>SUM(C65:C68)</f>
        <v>801</v>
      </c>
      <c r="D69" s="140">
        <f>SUM(D65:D68)</f>
        <v>762</v>
      </c>
      <c r="E69" s="140">
        <f>SUM(E65:E68)</f>
        <v>681</v>
      </c>
      <c r="F69" s="161">
        <f>E69/D69</f>
        <v>0.89370078740157477</v>
      </c>
      <c r="G69" s="140">
        <f>SUM(G65:G68)</f>
        <v>137</v>
      </c>
      <c r="H69" s="102"/>
      <c r="I69" s="102"/>
      <c r="J69" s="102"/>
      <c r="K69" s="103"/>
      <c r="L69" s="102"/>
      <c r="M69" s="104"/>
    </row>
    <row r="70" spans="1:13" x14ac:dyDescent="0.2">
      <c r="A70" s="72"/>
      <c r="B70" s="4"/>
      <c r="C70" s="80"/>
      <c r="D70" s="80"/>
      <c r="E70" s="80"/>
      <c r="F70" s="71"/>
      <c r="G70" s="46"/>
      <c r="H70" s="102"/>
      <c r="I70" s="102"/>
      <c r="J70" s="102"/>
      <c r="K70" s="81"/>
      <c r="L70" s="102"/>
    </row>
    <row r="71" spans="1:13" x14ac:dyDescent="0.2">
      <c r="A71" s="1181" t="s">
        <v>15</v>
      </c>
      <c r="B71" s="135" t="s">
        <v>3</v>
      </c>
      <c r="C71" s="158">
        <v>238</v>
      </c>
      <c r="D71" s="159">
        <v>178</v>
      </c>
      <c r="E71" s="159">
        <v>167</v>
      </c>
      <c r="F71" s="161">
        <f>E71/D71</f>
        <v>0.9382022471910112</v>
      </c>
      <c r="G71" s="137">
        <v>37</v>
      </c>
      <c r="H71" s="100"/>
      <c r="I71" s="28"/>
      <c r="K71" s="103"/>
      <c r="M71" s="104"/>
    </row>
    <row r="72" spans="1:13" x14ac:dyDescent="0.2">
      <c r="A72" s="1181"/>
      <c r="B72" s="45" t="s">
        <v>4</v>
      </c>
      <c r="C72" s="75">
        <v>148</v>
      </c>
      <c r="D72" s="76">
        <v>154</v>
      </c>
      <c r="E72" s="76">
        <v>134</v>
      </c>
      <c r="F72" s="119">
        <f>E72/D72</f>
        <v>0.87012987012987009</v>
      </c>
      <c r="G72" s="42">
        <v>26</v>
      </c>
      <c r="H72" s="100"/>
      <c r="I72" s="28"/>
      <c r="K72" s="103"/>
      <c r="M72" s="104"/>
    </row>
    <row r="73" spans="1:13" x14ac:dyDescent="0.2">
      <c r="A73" s="1181"/>
      <c r="B73" s="135" t="s">
        <v>5</v>
      </c>
      <c r="C73" s="158">
        <v>157</v>
      </c>
      <c r="D73" s="159">
        <v>155</v>
      </c>
      <c r="E73" s="159">
        <v>139</v>
      </c>
      <c r="F73" s="161">
        <f>E73/D73</f>
        <v>0.89677419354838706</v>
      </c>
      <c r="G73" s="137">
        <v>59</v>
      </c>
      <c r="H73" s="100"/>
      <c r="I73" s="28"/>
      <c r="K73" s="103"/>
      <c r="M73" s="104"/>
    </row>
    <row r="74" spans="1:13" x14ac:dyDescent="0.2">
      <c r="A74" s="1181"/>
      <c r="B74" s="45" t="s">
        <v>6</v>
      </c>
      <c r="C74" s="75">
        <v>135</v>
      </c>
      <c r="D74" s="76">
        <v>131</v>
      </c>
      <c r="E74" s="76">
        <v>111</v>
      </c>
      <c r="F74" s="119">
        <f>E74/D74</f>
        <v>0.84732824427480913</v>
      </c>
      <c r="G74" s="42">
        <v>35</v>
      </c>
      <c r="H74" s="100"/>
      <c r="I74" s="28"/>
      <c r="K74" s="103"/>
      <c r="M74" s="104"/>
    </row>
    <row r="75" spans="1:13" x14ac:dyDescent="0.2">
      <c r="A75" s="1181"/>
      <c r="B75" s="153" t="s">
        <v>51</v>
      </c>
      <c r="C75" s="140">
        <f>SUM(C71:C74)</f>
        <v>678</v>
      </c>
      <c r="D75" s="140">
        <f>SUM(D71:D74)</f>
        <v>618</v>
      </c>
      <c r="E75" s="140">
        <f>SUM(E71:E74)</f>
        <v>551</v>
      </c>
      <c r="F75" s="161">
        <f>E75/D75</f>
        <v>0.89158576051779936</v>
      </c>
      <c r="G75" s="140">
        <f>SUM(G71:G74)</f>
        <v>157</v>
      </c>
      <c r="H75" s="102"/>
      <c r="I75" s="102"/>
      <c r="J75" s="102"/>
      <c r="K75" s="103"/>
      <c r="L75" s="102"/>
      <c r="M75" s="104"/>
    </row>
    <row r="76" spans="1:13" x14ac:dyDescent="0.2">
      <c r="A76" s="72"/>
      <c r="B76" s="129"/>
      <c r="C76" s="78"/>
      <c r="D76" s="79"/>
      <c r="E76" s="79"/>
      <c r="F76" s="120"/>
      <c r="G76" s="102"/>
      <c r="H76" s="102"/>
      <c r="I76" s="102"/>
      <c r="J76" s="102"/>
      <c r="K76" s="81"/>
      <c r="L76" s="102"/>
    </row>
    <row r="77" spans="1:13" x14ac:dyDescent="0.2">
      <c r="A77" s="1181" t="s">
        <v>18</v>
      </c>
      <c r="B77" s="135" t="s">
        <v>3</v>
      </c>
      <c r="C77" s="158">
        <v>123</v>
      </c>
      <c r="D77" s="159">
        <v>119</v>
      </c>
      <c r="E77" s="159">
        <v>109</v>
      </c>
      <c r="F77" s="161">
        <f>E77/D77</f>
        <v>0.91596638655462181</v>
      </c>
      <c r="G77" s="137">
        <v>24</v>
      </c>
      <c r="H77" s="100"/>
      <c r="I77" s="28"/>
      <c r="K77" s="103"/>
      <c r="M77" s="104"/>
    </row>
    <row r="78" spans="1:13" x14ac:dyDescent="0.2">
      <c r="A78" s="1181"/>
      <c r="B78" s="45" t="s">
        <v>4</v>
      </c>
      <c r="C78" s="75">
        <v>120</v>
      </c>
      <c r="D78" s="76">
        <v>135</v>
      </c>
      <c r="E78" s="76">
        <v>111</v>
      </c>
      <c r="F78" s="119">
        <f>E78/D78</f>
        <v>0.82222222222222219</v>
      </c>
      <c r="G78" s="42">
        <v>17</v>
      </c>
      <c r="H78" s="100"/>
      <c r="I78" s="28"/>
      <c r="K78" s="103"/>
      <c r="M78" s="104"/>
    </row>
    <row r="79" spans="1:13" x14ac:dyDescent="0.2">
      <c r="A79" s="1181"/>
      <c r="B79" s="135" t="s">
        <v>5</v>
      </c>
      <c r="C79" s="158">
        <v>159</v>
      </c>
      <c r="D79" s="159">
        <v>178</v>
      </c>
      <c r="E79" s="159">
        <v>134</v>
      </c>
      <c r="F79" s="161">
        <f>E79/D79</f>
        <v>0.7528089887640449</v>
      </c>
      <c r="G79" s="137">
        <v>28</v>
      </c>
      <c r="H79" s="100"/>
      <c r="I79" s="28"/>
      <c r="K79" s="103"/>
      <c r="M79" s="104"/>
    </row>
    <row r="80" spans="1:13" x14ac:dyDescent="0.2">
      <c r="A80" s="1181"/>
      <c r="B80" s="45" t="s">
        <v>6</v>
      </c>
      <c r="C80" s="75">
        <v>132</v>
      </c>
      <c r="D80" s="76">
        <v>141</v>
      </c>
      <c r="E80" s="76">
        <v>107</v>
      </c>
      <c r="F80" s="119">
        <f>E80/D80</f>
        <v>0.75886524822695034</v>
      </c>
      <c r="G80" s="42">
        <v>17</v>
      </c>
      <c r="H80" s="100"/>
      <c r="I80" s="28"/>
      <c r="K80" s="103"/>
      <c r="M80" s="104"/>
    </row>
    <row r="81" spans="1:13" x14ac:dyDescent="0.2">
      <c r="A81" s="1181"/>
      <c r="B81" s="153" t="s">
        <v>51</v>
      </c>
      <c r="C81" s="140">
        <f>SUM(C77:C80)</f>
        <v>534</v>
      </c>
      <c r="D81" s="140">
        <f>SUM(D77:D80)</f>
        <v>573</v>
      </c>
      <c r="E81" s="140">
        <f>SUM(E77:E80)</f>
        <v>461</v>
      </c>
      <c r="F81" s="161">
        <f>E81/D81</f>
        <v>0.8045375218150087</v>
      </c>
      <c r="G81" s="140">
        <f>SUM(G77:G80)</f>
        <v>86</v>
      </c>
      <c r="H81" s="102"/>
      <c r="I81" s="102"/>
      <c r="J81" s="102"/>
      <c r="K81" s="103"/>
      <c r="L81" s="102"/>
      <c r="M81" s="104"/>
    </row>
    <row r="82" spans="1:13" x14ac:dyDescent="0.2">
      <c r="A82" s="72"/>
      <c r="B82" s="4"/>
      <c r="C82" s="80"/>
      <c r="D82" s="80"/>
      <c r="E82" s="80"/>
      <c r="F82" s="71"/>
      <c r="G82" s="80"/>
      <c r="H82" s="102"/>
      <c r="I82" s="102"/>
      <c r="J82" s="102"/>
      <c r="K82" s="81"/>
      <c r="L82" s="102"/>
    </row>
    <row r="83" spans="1:13" s="486" customFormat="1" x14ac:dyDescent="0.2">
      <c r="A83" s="1181" t="s">
        <v>21</v>
      </c>
      <c r="B83" s="364" t="s">
        <v>3</v>
      </c>
      <c r="C83" s="158">
        <v>143</v>
      </c>
      <c r="D83" s="159">
        <v>56</v>
      </c>
      <c r="E83" s="159">
        <v>52</v>
      </c>
      <c r="F83" s="643">
        <f>E83/D83</f>
        <v>0.9285714285714286</v>
      </c>
      <c r="G83" s="365">
        <v>8</v>
      </c>
      <c r="H83" s="629"/>
      <c r="I83" s="491"/>
      <c r="K83" s="103"/>
      <c r="M83" s="104"/>
    </row>
    <row r="84" spans="1:13" s="486" customFormat="1" x14ac:dyDescent="0.2">
      <c r="A84" s="1181"/>
      <c r="B84" s="45" t="s">
        <v>4</v>
      </c>
      <c r="C84" s="75">
        <v>96</v>
      </c>
      <c r="D84" s="76">
        <v>96</v>
      </c>
      <c r="E84" s="76">
        <v>82</v>
      </c>
      <c r="F84" s="119">
        <f>E84/D84</f>
        <v>0.85416666666666663</v>
      </c>
      <c r="G84" s="42">
        <v>21</v>
      </c>
      <c r="H84" s="629"/>
      <c r="I84" s="491"/>
      <c r="K84" s="103"/>
      <c r="M84" s="104"/>
    </row>
    <row r="85" spans="1:13" s="486" customFormat="1" x14ac:dyDescent="0.2">
      <c r="A85" s="1181"/>
      <c r="B85" s="364" t="s">
        <v>5</v>
      </c>
      <c r="C85" s="158">
        <v>49</v>
      </c>
      <c r="D85" s="159">
        <v>144</v>
      </c>
      <c r="E85" s="159">
        <v>105</v>
      </c>
      <c r="F85" s="643">
        <f>E85/D85</f>
        <v>0.72916666666666663</v>
      </c>
      <c r="G85" s="365">
        <v>23</v>
      </c>
      <c r="H85" s="629"/>
      <c r="I85" s="491"/>
      <c r="K85" s="103"/>
      <c r="M85" s="104"/>
    </row>
    <row r="86" spans="1:13" s="486" customFormat="1" x14ac:dyDescent="0.2">
      <c r="A86" s="1181"/>
      <c r="B86" s="45" t="s">
        <v>6</v>
      </c>
      <c r="C86" s="75">
        <v>41</v>
      </c>
      <c r="D86" s="76">
        <v>108</v>
      </c>
      <c r="E86" s="76">
        <v>86</v>
      </c>
      <c r="F86" s="119">
        <f>E86/D86</f>
        <v>0.79629629629629628</v>
      </c>
      <c r="G86" s="42">
        <v>21</v>
      </c>
      <c r="H86" s="629"/>
      <c r="I86" s="491"/>
      <c r="K86" s="103"/>
      <c r="M86" s="104"/>
    </row>
    <row r="87" spans="1:13" s="486" customFormat="1" x14ac:dyDescent="0.2">
      <c r="A87" s="1181"/>
      <c r="B87" s="637" t="s">
        <v>51</v>
      </c>
      <c r="C87" s="499">
        <f>SUM(C83:C86)</f>
        <v>329</v>
      </c>
      <c r="D87" s="499">
        <f>SUM(D83:D86)</f>
        <v>404</v>
      </c>
      <c r="E87" s="499">
        <f>SUM(E83:E86)</f>
        <v>325</v>
      </c>
      <c r="F87" s="643">
        <f>E87/D87</f>
        <v>0.8044554455445545</v>
      </c>
      <c r="G87" s="499">
        <f>SUM(G83:G86)</f>
        <v>73</v>
      </c>
      <c r="H87" s="633"/>
      <c r="I87" s="633"/>
      <c r="J87" s="633"/>
      <c r="K87" s="103"/>
      <c r="L87" s="633"/>
      <c r="M87" s="104"/>
    </row>
    <row r="88" spans="1:13" x14ac:dyDescent="0.2">
      <c r="A88" s="369"/>
      <c r="B88" s="4"/>
      <c r="C88" s="80"/>
      <c r="D88" s="80"/>
      <c r="E88" s="80"/>
      <c r="F88" s="361"/>
      <c r="G88" s="80"/>
      <c r="H88" s="362"/>
      <c r="I88" s="362"/>
      <c r="J88" s="362"/>
      <c r="K88" s="81"/>
      <c r="L88" s="362"/>
    </row>
    <row r="89" spans="1:13" s="486" customFormat="1" x14ac:dyDescent="0.2">
      <c r="A89" s="1181" t="s">
        <v>233</v>
      </c>
      <c r="B89" s="364" t="s">
        <v>3</v>
      </c>
      <c r="C89" s="158">
        <v>27</v>
      </c>
      <c r="D89" s="159">
        <v>95</v>
      </c>
      <c r="E89" s="159">
        <v>69</v>
      </c>
      <c r="F89" s="643">
        <f>E89/D89</f>
        <v>0.72631578947368425</v>
      </c>
      <c r="G89" s="365">
        <v>25</v>
      </c>
      <c r="H89" s="629"/>
      <c r="I89" s="491"/>
      <c r="K89" s="103"/>
      <c r="M89" s="104"/>
    </row>
    <row r="90" spans="1:13" s="486" customFormat="1" x14ac:dyDescent="0.2">
      <c r="A90" s="1181"/>
      <c r="B90" s="45" t="s">
        <v>4</v>
      </c>
      <c r="C90" s="75">
        <v>18</v>
      </c>
      <c r="D90" s="76">
        <v>86</v>
      </c>
      <c r="E90" s="76">
        <v>46</v>
      </c>
      <c r="F90" s="119">
        <f>E90/D90</f>
        <v>0.53488372093023251</v>
      </c>
      <c r="G90" s="42">
        <v>40</v>
      </c>
      <c r="H90" s="629"/>
      <c r="I90" s="491"/>
      <c r="K90" s="103"/>
      <c r="M90" s="104"/>
    </row>
    <row r="91" spans="1:13" s="486" customFormat="1" x14ac:dyDescent="0.2">
      <c r="A91" s="1181"/>
      <c r="B91" s="364" t="s">
        <v>5</v>
      </c>
      <c r="C91" s="158">
        <v>21</v>
      </c>
      <c r="D91" s="159">
        <v>50</v>
      </c>
      <c r="E91" s="159">
        <v>34</v>
      </c>
      <c r="F91" s="643">
        <f>E91/D91</f>
        <v>0.68</v>
      </c>
      <c r="G91" s="365">
        <v>20</v>
      </c>
      <c r="H91" s="629"/>
      <c r="I91" s="491"/>
      <c r="K91" s="103"/>
      <c r="M91" s="104"/>
    </row>
    <row r="92" spans="1:13" s="486" customFormat="1" x14ac:dyDescent="0.2">
      <c r="A92" s="1181"/>
      <c r="B92" s="45" t="s">
        <v>6</v>
      </c>
      <c r="C92" s="75">
        <v>15</v>
      </c>
      <c r="D92" s="76">
        <v>62</v>
      </c>
      <c r="E92" s="76">
        <v>38</v>
      </c>
      <c r="F92" s="119">
        <f>E92/D92</f>
        <v>0.61290322580645162</v>
      </c>
      <c r="G92" s="42">
        <v>13</v>
      </c>
      <c r="H92" s="629"/>
      <c r="I92" s="491"/>
      <c r="K92" s="103"/>
      <c r="M92" s="104"/>
    </row>
    <row r="93" spans="1:13" s="486" customFormat="1" x14ac:dyDescent="0.2">
      <c r="A93" s="1181"/>
      <c r="B93" s="637" t="s">
        <v>51</v>
      </c>
      <c r="C93" s="499">
        <f>SUM(C89:C92)</f>
        <v>81</v>
      </c>
      <c r="D93" s="499">
        <f>SUM(D89:D92)</f>
        <v>293</v>
      </c>
      <c r="E93" s="499">
        <f>SUM(E89:E92)</f>
        <v>187</v>
      </c>
      <c r="F93" s="643">
        <f>E93/D93</f>
        <v>0.63822525597269619</v>
      </c>
      <c r="G93" s="499">
        <f>SUM(G89:G92)</f>
        <v>98</v>
      </c>
      <c r="H93" s="633"/>
      <c r="I93" s="633"/>
      <c r="J93" s="633"/>
      <c r="K93" s="103"/>
      <c r="L93" s="633"/>
      <c r="M93" s="104"/>
    </row>
    <row r="94" spans="1:13" s="486" customFormat="1" x14ac:dyDescent="0.2">
      <c r="A94" s="492"/>
      <c r="B94" s="487"/>
      <c r="C94" s="631"/>
      <c r="D94" s="631"/>
      <c r="E94" s="631"/>
      <c r="F94" s="630"/>
      <c r="G94" s="631"/>
      <c r="H94" s="633"/>
      <c r="I94" s="633"/>
      <c r="J94" s="633"/>
      <c r="K94" s="632"/>
      <c r="L94" s="633"/>
    </row>
    <row r="95" spans="1:13" s="486" customFormat="1" x14ac:dyDescent="0.2">
      <c r="A95" s="1181" t="s">
        <v>265</v>
      </c>
      <c r="B95" s="364" t="s">
        <v>3</v>
      </c>
      <c r="C95" s="158">
        <v>13</v>
      </c>
      <c r="D95" s="159">
        <v>30</v>
      </c>
      <c r="E95" s="159">
        <v>18</v>
      </c>
      <c r="F95" s="643">
        <f>E95/D95</f>
        <v>0.6</v>
      </c>
      <c r="G95" s="365">
        <v>12</v>
      </c>
      <c r="H95" s="629"/>
      <c r="I95" s="491"/>
      <c r="K95" s="103"/>
      <c r="M95" s="104"/>
    </row>
    <row r="96" spans="1:13" s="486" customFormat="1" x14ac:dyDescent="0.2">
      <c r="A96" s="1181"/>
      <c r="B96" s="45" t="s">
        <v>4</v>
      </c>
      <c r="C96" s="75">
        <v>7</v>
      </c>
      <c r="D96" s="76">
        <v>10</v>
      </c>
      <c r="E96" s="76">
        <v>7</v>
      </c>
      <c r="F96" s="119">
        <f>E96/D96</f>
        <v>0.7</v>
      </c>
      <c r="G96" s="42">
        <v>6</v>
      </c>
      <c r="H96" s="629"/>
      <c r="I96" s="491"/>
      <c r="K96" s="103"/>
      <c r="M96" s="104"/>
    </row>
    <row r="97" spans="1:13" s="486" customFormat="1" x14ac:dyDescent="0.2">
      <c r="A97" s="1181"/>
      <c r="B97" s="364" t="s">
        <v>5</v>
      </c>
      <c r="C97" s="158">
        <v>14</v>
      </c>
      <c r="D97" s="159">
        <v>16</v>
      </c>
      <c r="E97" s="159">
        <v>9</v>
      </c>
      <c r="F97" s="643">
        <f>E97/D97</f>
        <v>0.5625</v>
      </c>
      <c r="G97" s="365">
        <v>4</v>
      </c>
      <c r="H97" s="629"/>
      <c r="I97" s="491"/>
      <c r="K97" s="103"/>
      <c r="M97" s="104"/>
    </row>
    <row r="98" spans="1:13" s="486" customFormat="1" x14ac:dyDescent="0.2">
      <c r="A98" s="1181"/>
      <c r="B98" s="45" t="s">
        <v>6</v>
      </c>
      <c r="C98" s="75">
        <v>24</v>
      </c>
      <c r="D98" s="76">
        <v>13</v>
      </c>
      <c r="E98" s="76">
        <v>9</v>
      </c>
      <c r="F98" s="119">
        <f>E98/D98</f>
        <v>0.69230769230769229</v>
      </c>
      <c r="G98" s="42">
        <v>8</v>
      </c>
      <c r="H98" s="629"/>
      <c r="I98" s="491"/>
      <c r="K98" s="103"/>
      <c r="M98" s="104"/>
    </row>
    <row r="99" spans="1:13" s="486" customFormat="1" x14ac:dyDescent="0.2">
      <c r="A99" s="1181"/>
      <c r="B99" s="637" t="s">
        <v>51</v>
      </c>
      <c r="C99" s="499">
        <f>SUM(C95:C98)</f>
        <v>58</v>
      </c>
      <c r="D99" s="499">
        <f>SUM(D95:D98)</f>
        <v>69</v>
      </c>
      <c r="E99" s="499">
        <f>SUM(E95:E98)</f>
        <v>43</v>
      </c>
      <c r="F99" s="643">
        <f>E99/D99</f>
        <v>0.62318840579710144</v>
      </c>
      <c r="G99" s="499">
        <f>SUM(G95:G98)</f>
        <v>30</v>
      </c>
      <c r="H99" s="633"/>
      <c r="I99" s="633"/>
      <c r="J99" s="633"/>
      <c r="K99" s="103"/>
      <c r="L99" s="633"/>
      <c r="M99" s="104"/>
    </row>
    <row r="100" spans="1:13" s="486" customFormat="1" x14ac:dyDescent="0.2">
      <c r="A100" s="720"/>
      <c r="B100" s="638"/>
      <c r="C100" s="640"/>
      <c r="D100" s="640"/>
      <c r="E100" s="640"/>
      <c r="F100" s="639"/>
      <c r="G100" s="640"/>
      <c r="H100" s="633"/>
      <c r="I100" s="633"/>
      <c r="J100" s="633"/>
      <c r="K100" s="632"/>
      <c r="L100" s="633"/>
    </row>
    <row r="101" spans="1:13" s="486" customFormat="1" x14ac:dyDescent="0.2">
      <c r="A101" s="1181" t="s">
        <v>268</v>
      </c>
      <c r="B101" s="364" t="s">
        <v>3</v>
      </c>
      <c r="C101" s="158">
        <v>16</v>
      </c>
      <c r="D101" s="159">
        <v>15</v>
      </c>
      <c r="E101" s="159">
        <v>14</v>
      </c>
      <c r="F101" s="643">
        <f>E101/D101</f>
        <v>0.93333333333333335</v>
      </c>
      <c r="G101" s="365">
        <v>4</v>
      </c>
      <c r="H101" s="629"/>
      <c r="I101" s="491"/>
      <c r="K101" s="103"/>
      <c r="M101" s="104"/>
    </row>
    <row r="102" spans="1:13" s="486" customFormat="1" x14ac:dyDescent="0.2">
      <c r="A102" s="1181"/>
      <c r="B102" s="45" t="s">
        <v>4</v>
      </c>
      <c r="C102" s="75">
        <v>23</v>
      </c>
      <c r="D102" s="76">
        <v>18</v>
      </c>
      <c r="E102" s="76">
        <v>15</v>
      </c>
      <c r="F102" s="119">
        <f>E102/D102</f>
        <v>0.83333333333333337</v>
      </c>
      <c r="G102" s="42">
        <v>3</v>
      </c>
      <c r="H102" s="629"/>
      <c r="I102" s="491"/>
      <c r="K102" s="103"/>
      <c r="M102" s="104"/>
    </row>
    <row r="103" spans="1:13" s="486" customFormat="1" x14ac:dyDescent="0.2">
      <c r="A103" s="1181"/>
      <c r="B103" s="364" t="s">
        <v>5</v>
      </c>
      <c r="C103" s="158">
        <v>19</v>
      </c>
      <c r="D103" s="159">
        <v>17</v>
      </c>
      <c r="E103" s="159">
        <v>14</v>
      </c>
      <c r="F103" s="643">
        <f>E103/D103</f>
        <v>0.82352941176470584</v>
      </c>
      <c r="G103" s="365">
        <v>5</v>
      </c>
      <c r="H103" s="629"/>
      <c r="I103" s="491"/>
      <c r="K103" s="103"/>
      <c r="M103" s="104"/>
    </row>
    <row r="104" spans="1:13" s="486" customFormat="1" x14ac:dyDescent="0.2">
      <c r="A104" s="1181"/>
      <c r="B104" s="45" t="s">
        <v>6</v>
      </c>
      <c r="C104" s="75">
        <v>20</v>
      </c>
      <c r="D104" s="76">
        <v>23</v>
      </c>
      <c r="E104" s="76">
        <v>23</v>
      </c>
      <c r="F104" s="887">
        <f>E104/D104</f>
        <v>1</v>
      </c>
      <c r="G104" s="42">
        <v>0</v>
      </c>
      <c r="H104" s="629"/>
      <c r="I104" s="491"/>
      <c r="K104" s="103"/>
      <c r="M104" s="104"/>
    </row>
    <row r="105" spans="1:13" s="486" customFormat="1" x14ac:dyDescent="0.2">
      <c r="A105" s="1181"/>
      <c r="B105" s="637" t="s">
        <v>51</v>
      </c>
      <c r="C105" s="499">
        <f>SUM(C101:C104)</f>
        <v>78</v>
      </c>
      <c r="D105" s="499">
        <f>SUM(D101:D104)</f>
        <v>73</v>
      </c>
      <c r="E105" s="499">
        <f>SUM(E101:E104)</f>
        <v>66</v>
      </c>
      <c r="F105" s="643">
        <f>E105/D105</f>
        <v>0.90410958904109584</v>
      </c>
      <c r="G105" s="499">
        <f>SUM(G101:G104)</f>
        <v>12</v>
      </c>
      <c r="H105" s="633"/>
      <c r="I105" s="633"/>
      <c r="J105" s="633"/>
      <c r="K105" s="103"/>
      <c r="L105" s="633"/>
      <c r="M105" s="104"/>
    </row>
    <row r="106" spans="1:13" s="486" customFormat="1" x14ac:dyDescent="0.2">
      <c r="A106" s="920"/>
      <c r="B106" s="638"/>
      <c r="C106" s="640"/>
      <c r="D106" s="640"/>
      <c r="E106" s="640"/>
      <c r="F106" s="639"/>
      <c r="G106" s="640"/>
      <c r="H106" s="633"/>
      <c r="I106" s="633"/>
      <c r="J106" s="633"/>
      <c r="K106" s="632"/>
      <c r="L106" s="633"/>
    </row>
    <row r="107" spans="1:13" s="486" customFormat="1" x14ac:dyDescent="0.2">
      <c r="A107" s="1181" t="s">
        <v>269</v>
      </c>
      <c r="B107" s="364" t="s">
        <v>3</v>
      </c>
      <c r="C107" s="158">
        <v>16</v>
      </c>
      <c r="D107" s="159">
        <v>15</v>
      </c>
      <c r="E107" s="159">
        <v>14</v>
      </c>
      <c r="F107" s="643">
        <f>E107/D107</f>
        <v>0.93333333333333335</v>
      </c>
      <c r="G107" s="365">
        <v>3</v>
      </c>
      <c r="H107" s="629"/>
      <c r="I107" s="491"/>
      <c r="K107" s="103"/>
      <c r="M107" s="104"/>
    </row>
    <row r="108" spans="1:13" s="486" customFormat="1" x14ac:dyDescent="0.2">
      <c r="A108" s="1181"/>
      <c r="B108" s="45" t="s">
        <v>4</v>
      </c>
      <c r="C108" s="75">
        <v>27</v>
      </c>
      <c r="D108" s="76">
        <v>14</v>
      </c>
      <c r="E108" s="76">
        <v>12</v>
      </c>
      <c r="F108" s="119">
        <f>E108/D108</f>
        <v>0.8571428571428571</v>
      </c>
      <c r="G108" s="42">
        <v>2</v>
      </c>
      <c r="H108" s="629"/>
      <c r="I108" s="491"/>
      <c r="K108" s="103"/>
      <c r="M108" s="104"/>
    </row>
    <row r="109" spans="1:13" s="486" customFormat="1" x14ac:dyDescent="0.2">
      <c r="A109" s="1181"/>
      <c r="B109" s="364" t="s">
        <v>5</v>
      </c>
      <c r="C109" s="158">
        <v>29</v>
      </c>
      <c r="D109" s="159">
        <v>12</v>
      </c>
      <c r="E109" s="159">
        <v>9</v>
      </c>
      <c r="F109" s="643">
        <f>E109/D109</f>
        <v>0.75</v>
      </c>
      <c r="G109" s="365">
        <v>3</v>
      </c>
      <c r="H109" s="629"/>
      <c r="I109" s="491"/>
      <c r="K109" s="103"/>
      <c r="M109" s="104"/>
    </row>
    <row r="110" spans="1:13" s="486" customFormat="1" x14ac:dyDescent="0.2">
      <c r="A110" s="1181"/>
      <c r="B110" s="45" t="s">
        <v>6</v>
      </c>
      <c r="C110" s="75">
        <v>16</v>
      </c>
      <c r="D110" s="76">
        <v>16</v>
      </c>
      <c r="E110" s="76">
        <v>15</v>
      </c>
      <c r="F110" s="887">
        <f>E110/D110</f>
        <v>0.9375</v>
      </c>
      <c r="G110" s="42">
        <v>2</v>
      </c>
      <c r="H110" s="629"/>
      <c r="I110" s="491"/>
      <c r="K110" s="103"/>
      <c r="M110" s="104"/>
    </row>
    <row r="111" spans="1:13" s="486" customFormat="1" x14ac:dyDescent="0.2">
      <c r="A111" s="1181"/>
      <c r="B111" s="637" t="s">
        <v>51</v>
      </c>
      <c r="C111" s="499">
        <f>SUM(C107:C110)</f>
        <v>88</v>
      </c>
      <c r="D111" s="499">
        <f>SUM(D107:D110)</f>
        <v>57</v>
      </c>
      <c r="E111" s="499">
        <f>SUM(E107:E110)</f>
        <v>50</v>
      </c>
      <c r="F111" s="643">
        <f>E111/D111</f>
        <v>0.8771929824561403</v>
      </c>
      <c r="G111" s="499">
        <f>SUM(G107:G110)</f>
        <v>10</v>
      </c>
      <c r="H111" s="633"/>
      <c r="I111" s="633"/>
      <c r="J111" s="633"/>
      <c r="K111" s="103"/>
      <c r="L111" s="633"/>
      <c r="M111" s="104"/>
    </row>
    <row r="112" spans="1:13" s="486" customFormat="1" x14ac:dyDescent="0.2">
      <c r="A112" s="1031"/>
      <c r="B112" s="638"/>
      <c r="C112" s="640"/>
      <c r="D112" s="640"/>
      <c r="E112" s="640"/>
      <c r="F112" s="639"/>
      <c r="G112" s="640"/>
      <c r="H112" s="633"/>
      <c r="I112" s="633"/>
      <c r="J112" s="633"/>
      <c r="K112" s="103"/>
      <c r="L112" s="633"/>
      <c r="M112" s="104"/>
    </row>
    <row r="113" spans="1:13" s="486" customFormat="1" x14ac:dyDescent="0.2">
      <c r="A113" s="1245" t="s">
        <v>270</v>
      </c>
      <c r="B113" s="364" t="s">
        <v>3</v>
      </c>
      <c r="C113" s="158">
        <v>23</v>
      </c>
      <c r="D113" s="159">
        <v>12</v>
      </c>
      <c r="E113" s="159">
        <v>11</v>
      </c>
      <c r="F113" s="643">
        <f>E113/D113</f>
        <v>0.91666666666666663</v>
      </c>
      <c r="G113" s="365">
        <v>1</v>
      </c>
      <c r="H113" s="633"/>
      <c r="I113" s="633"/>
      <c r="J113" s="633"/>
      <c r="K113" s="103"/>
      <c r="L113" s="633"/>
      <c r="M113" s="104"/>
    </row>
    <row r="114" spans="1:13" s="486" customFormat="1" x14ac:dyDescent="0.2">
      <c r="A114" s="1245"/>
      <c r="B114" s="45" t="s">
        <v>4</v>
      </c>
      <c r="C114" s="75">
        <v>31</v>
      </c>
      <c r="D114" s="76">
        <v>13</v>
      </c>
      <c r="E114" s="76">
        <v>11</v>
      </c>
      <c r="F114" s="119">
        <f>E114/D114</f>
        <v>0.84615384615384615</v>
      </c>
      <c r="G114" s="42">
        <v>2</v>
      </c>
      <c r="H114" s="633"/>
      <c r="I114" s="633"/>
      <c r="J114" s="633"/>
      <c r="K114" s="103"/>
      <c r="L114" s="633"/>
      <c r="M114" s="104"/>
    </row>
    <row r="115" spans="1:13" s="486" customFormat="1" x14ac:dyDescent="0.2">
      <c r="A115" s="1245"/>
      <c r="B115" s="364" t="s">
        <v>5</v>
      </c>
      <c r="C115" s="158">
        <v>26</v>
      </c>
      <c r="D115" s="159">
        <v>24</v>
      </c>
      <c r="E115" s="159">
        <v>19</v>
      </c>
      <c r="F115" s="643">
        <f>E115/D115</f>
        <v>0.79166666666666663</v>
      </c>
      <c r="G115" s="365">
        <v>3</v>
      </c>
      <c r="H115" s="633"/>
      <c r="I115" s="633"/>
      <c r="J115" s="633"/>
      <c r="K115" s="103"/>
      <c r="L115" s="633"/>
      <c r="M115" s="104"/>
    </row>
    <row r="116" spans="1:13" s="486" customFormat="1" hidden="1" x14ac:dyDescent="0.2">
      <c r="A116" s="1245"/>
      <c r="B116" s="45" t="s">
        <v>6</v>
      </c>
      <c r="C116" s="75"/>
      <c r="D116" s="76"/>
      <c r="E116" s="76"/>
      <c r="F116" s="887" t="e">
        <f>E116/D116</f>
        <v>#DIV/0!</v>
      </c>
      <c r="G116" s="42"/>
      <c r="H116" s="633"/>
      <c r="I116" s="633"/>
      <c r="J116" s="633"/>
      <c r="K116" s="103"/>
      <c r="L116" s="633"/>
      <c r="M116" s="104"/>
    </row>
    <row r="117" spans="1:13" s="486" customFormat="1" x14ac:dyDescent="0.2">
      <c r="A117" s="1246"/>
      <c r="B117" s="1146" t="s">
        <v>51</v>
      </c>
      <c r="C117" s="1130">
        <f>SUM(C113:C116)</f>
        <v>80</v>
      </c>
      <c r="D117" s="1130">
        <f>SUM(D113:D116)</f>
        <v>49</v>
      </c>
      <c r="E117" s="1130">
        <f>SUM(E113:E116)</f>
        <v>41</v>
      </c>
      <c r="F117" s="1173">
        <f>E117/D117</f>
        <v>0.83673469387755106</v>
      </c>
      <c r="G117" s="1130">
        <f>SUM(G113:G116)</f>
        <v>6</v>
      </c>
      <c r="H117" s="633"/>
      <c r="I117" s="633"/>
      <c r="J117" s="633"/>
      <c r="K117" s="103"/>
      <c r="L117" s="633"/>
      <c r="M117" s="104"/>
    </row>
    <row r="118" spans="1:13" x14ac:dyDescent="0.2">
      <c r="A118" s="116" t="s">
        <v>84</v>
      </c>
      <c r="B118" s="14"/>
      <c r="C118" s="14"/>
      <c r="D118" s="35"/>
      <c r="E118" s="35"/>
      <c r="F118" s="121"/>
      <c r="G118" s="35"/>
      <c r="H118" s="102"/>
      <c r="I118" s="102"/>
      <c r="J118" s="102"/>
      <c r="K118" s="102"/>
      <c r="L118" s="102"/>
    </row>
    <row r="119" spans="1:13" s="486" customFormat="1" x14ac:dyDescent="0.2">
      <c r="A119" s="116"/>
      <c r="B119" s="636"/>
      <c r="C119" s="636"/>
      <c r="D119" s="35"/>
      <c r="E119" s="35"/>
      <c r="F119" s="121"/>
      <c r="G119" s="35"/>
      <c r="H119" s="633"/>
      <c r="I119" s="633"/>
      <c r="J119" s="633"/>
      <c r="K119" s="633"/>
      <c r="L119" s="633"/>
    </row>
    <row r="120" spans="1:13" x14ac:dyDescent="0.2">
      <c r="A120" s="58" t="s">
        <v>56</v>
      </c>
      <c r="B120" s="14"/>
      <c r="C120" s="14"/>
      <c r="D120" s="35"/>
      <c r="E120" s="35"/>
      <c r="F120" s="121"/>
      <c r="G120" s="35"/>
    </row>
    <row r="121" spans="1:13" ht="24" customHeight="1" x14ac:dyDescent="0.2">
      <c r="A121" s="1265" t="s">
        <v>81</v>
      </c>
      <c r="B121" s="1207"/>
      <c r="C121" s="1207"/>
      <c r="D121" s="1207"/>
      <c r="E121" s="1207"/>
      <c r="F121" s="1207"/>
      <c r="G121" s="1207"/>
    </row>
    <row r="122" spans="1:13" s="486" customFormat="1" x14ac:dyDescent="0.2">
      <c r="A122" s="288" t="s">
        <v>460</v>
      </c>
      <c r="B122" s="1029"/>
      <c r="C122" s="1029"/>
      <c r="D122" s="1029"/>
      <c r="E122" s="1029"/>
      <c r="F122" s="1029"/>
      <c r="G122" s="1029"/>
      <c r="H122" s="35"/>
      <c r="I122" s="23"/>
    </row>
    <row r="123" spans="1:13" ht="36" customHeight="1" x14ac:dyDescent="0.2">
      <c r="A123" s="1183" t="s">
        <v>231</v>
      </c>
      <c r="B123" s="1236"/>
      <c r="C123" s="1236"/>
      <c r="D123" s="1236"/>
      <c r="E123" s="1236"/>
      <c r="F123" s="1236"/>
      <c r="G123" s="1236"/>
      <c r="J123" s="13"/>
    </row>
    <row r="124" spans="1:13" ht="13.5" customHeight="1" x14ac:dyDescent="0.2">
      <c r="A124" s="85" t="s">
        <v>429</v>
      </c>
      <c r="B124" s="86"/>
      <c r="C124" s="86"/>
      <c r="D124" s="86"/>
      <c r="E124" s="86"/>
      <c r="F124" s="86"/>
      <c r="G124" s="86"/>
    </row>
    <row r="125" spans="1:13" ht="24.75" customHeight="1" x14ac:dyDescent="0.2">
      <c r="A125" s="1184" t="s">
        <v>430</v>
      </c>
      <c r="B125" s="1185"/>
      <c r="C125" s="1185"/>
      <c r="D125" s="1185"/>
      <c r="E125" s="1185"/>
      <c r="F125" s="1185"/>
      <c r="G125" s="1185"/>
    </row>
    <row r="127" spans="1:13" ht="15" x14ac:dyDescent="0.25">
      <c r="A127" s="856" t="s">
        <v>579</v>
      </c>
    </row>
    <row r="129" spans="13:14" x14ac:dyDescent="0.2">
      <c r="M129" s="313"/>
      <c r="N129" s="313"/>
    </row>
    <row r="130" spans="13:14" x14ac:dyDescent="0.2">
      <c r="M130" s="313"/>
      <c r="N130" s="313"/>
    </row>
    <row r="131" spans="13:14" x14ac:dyDescent="0.2">
      <c r="M131" s="313" t="s">
        <v>255</v>
      </c>
      <c r="N131" s="313"/>
    </row>
    <row r="132" spans="13:14" x14ac:dyDescent="0.2">
      <c r="M132" s="313" t="s">
        <v>256</v>
      </c>
      <c r="N132" s="313"/>
    </row>
    <row r="152" spans="1:20" x14ac:dyDescent="0.2">
      <c r="M152" s="511"/>
      <c r="N152" s="511"/>
      <c r="O152" s="334" t="s">
        <v>223</v>
      </c>
      <c r="P152" s="334" t="s">
        <v>224</v>
      </c>
      <c r="Q152" s="511"/>
      <c r="R152" s="511"/>
      <c r="S152" s="511"/>
      <c r="T152" s="511"/>
    </row>
    <row r="153" spans="1:20" x14ac:dyDescent="0.2">
      <c r="M153" s="511"/>
      <c r="N153" s="511" t="s">
        <v>52</v>
      </c>
      <c r="O153" s="349">
        <f>C9</f>
        <v>30</v>
      </c>
      <c r="P153" s="349">
        <f>D9</f>
        <v>10</v>
      </c>
      <c r="Q153" s="511"/>
      <c r="R153" s="511"/>
      <c r="S153" s="511"/>
      <c r="T153" s="511"/>
    </row>
    <row r="154" spans="1:20" x14ac:dyDescent="0.2">
      <c r="B154" s="232"/>
      <c r="M154" s="511"/>
      <c r="N154" s="511" t="s">
        <v>53</v>
      </c>
      <c r="O154" s="349">
        <f>C15</f>
        <v>53</v>
      </c>
      <c r="P154" s="349">
        <f>D15</f>
        <v>30</v>
      </c>
      <c r="Q154" s="511"/>
      <c r="R154" s="511"/>
      <c r="S154" s="511"/>
      <c r="T154" s="511"/>
    </row>
    <row r="155" spans="1:20" x14ac:dyDescent="0.2">
      <c r="M155" s="511"/>
      <c r="N155" s="511" t="s">
        <v>54</v>
      </c>
      <c r="O155" s="349">
        <f>C21</f>
        <v>73</v>
      </c>
      <c r="P155" s="349">
        <f>D21</f>
        <v>36</v>
      </c>
      <c r="Q155" s="511"/>
      <c r="R155" s="511"/>
      <c r="S155" s="511"/>
      <c r="T155" s="511"/>
    </row>
    <row r="156" spans="1:20" x14ac:dyDescent="0.2">
      <c r="M156" s="511"/>
      <c r="N156" s="511" t="str">
        <f>A23</f>
        <v>2005/06</v>
      </c>
      <c r="O156" s="335">
        <f>C27</f>
        <v>137</v>
      </c>
      <c r="P156" s="335">
        <f>D27</f>
        <v>85</v>
      </c>
      <c r="Q156" s="511"/>
      <c r="R156" s="511"/>
      <c r="S156" s="511"/>
      <c r="T156" s="511"/>
    </row>
    <row r="157" spans="1:20" x14ac:dyDescent="0.2">
      <c r="M157" s="511"/>
      <c r="N157" s="511" t="str">
        <f>A29</f>
        <v>2006/07</v>
      </c>
      <c r="O157" s="335">
        <f>C33</f>
        <v>182</v>
      </c>
      <c r="P157" s="335">
        <f>D33</f>
        <v>140</v>
      </c>
      <c r="Q157" s="511"/>
      <c r="R157" s="511"/>
      <c r="S157" s="511"/>
      <c r="T157" s="511"/>
    </row>
    <row r="158" spans="1:20" ht="15" x14ac:dyDescent="0.25">
      <c r="A158" s="856"/>
      <c r="M158" s="511"/>
      <c r="N158" s="511" t="s">
        <v>7</v>
      </c>
      <c r="O158" s="335">
        <f>C39</f>
        <v>242</v>
      </c>
      <c r="P158" s="335">
        <f>D39</f>
        <v>218</v>
      </c>
      <c r="Q158" s="511"/>
      <c r="R158" s="511"/>
      <c r="S158" s="511"/>
      <c r="T158" s="511"/>
    </row>
    <row r="159" spans="1:20" x14ac:dyDescent="0.2">
      <c r="M159" s="511"/>
      <c r="N159" s="511" t="s">
        <v>8</v>
      </c>
      <c r="O159" s="335">
        <f>C45</f>
        <v>274</v>
      </c>
      <c r="P159" s="335">
        <f>D45</f>
        <v>294</v>
      </c>
      <c r="Q159" s="511"/>
      <c r="R159" s="511"/>
      <c r="S159" s="511"/>
      <c r="T159" s="511"/>
    </row>
    <row r="160" spans="1:20" x14ac:dyDescent="0.2">
      <c r="M160" s="511"/>
      <c r="N160" s="511" t="s">
        <v>9</v>
      </c>
      <c r="O160" s="335">
        <f>C51</f>
        <v>203</v>
      </c>
      <c r="P160" s="335">
        <f>D51</f>
        <v>162</v>
      </c>
      <c r="Q160" s="511"/>
      <c r="R160" s="511"/>
      <c r="S160" s="511"/>
      <c r="T160" s="511"/>
    </row>
    <row r="161" spans="13:20" x14ac:dyDescent="0.2">
      <c r="M161" s="511"/>
      <c r="N161" s="511" t="s">
        <v>10</v>
      </c>
      <c r="O161" s="335">
        <f>C57</f>
        <v>704</v>
      </c>
      <c r="P161" s="335">
        <f>D57</f>
        <v>175</v>
      </c>
      <c r="Q161" s="511"/>
      <c r="R161" s="511"/>
      <c r="S161" s="511"/>
      <c r="T161" s="511"/>
    </row>
    <row r="162" spans="13:20" x14ac:dyDescent="0.2">
      <c r="M162" s="511"/>
      <c r="N162" s="511" t="s">
        <v>11</v>
      </c>
      <c r="O162" s="335">
        <f>C63</f>
        <v>820</v>
      </c>
      <c r="P162" s="335">
        <f>D63</f>
        <v>401</v>
      </c>
      <c r="Q162" s="511"/>
      <c r="R162" s="511"/>
      <c r="S162" s="511"/>
      <c r="T162" s="511"/>
    </row>
    <row r="163" spans="13:20" x14ac:dyDescent="0.2">
      <c r="M163" s="511"/>
      <c r="N163" s="511" t="s">
        <v>12</v>
      </c>
      <c r="O163" s="335">
        <f>C69</f>
        <v>801</v>
      </c>
      <c r="P163" s="335">
        <f>D69</f>
        <v>762</v>
      </c>
      <c r="Q163" s="511"/>
      <c r="R163" s="511"/>
      <c r="S163" s="511"/>
      <c r="T163" s="511"/>
    </row>
    <row r="164" spans="13:20" x14ac:dyDescent="0.2">
      <c r="M164" s="511"/>
      <c r="N164" s="511" t="s">
        <v>15</v>
      </c>
      <c r="O164" s="335">
        <f>C75</f>
        <v>678</v>
      </c>
      <c r="P164" s="335">
        <f>D75</f>
        <v>618</v>
      </c>
      <c r="Q164" s="511"/>
      <c r="R164" s="511"/>
      <c r="S164" s="511"/>
      <c r="T164" s="511"/>
    </row>
    <row r="165" spans="13:20" x14ac:dyDescent="0.2">
      <c r="M165" s="511"/>
      <c r="N165" s="511" t="s">
        <v>18</v>
      </c>
      <c r="O165" s="335">
        <f>C81</f>
        <v>534</v>
      </c>
      <c r="P165" s="335">
        <f>D81</f>
        <v>573</v>
      </c>
      <c r="Q165" s="511"/>
      <c r="R165" s="511"/>
      <c r="S165" s="511"/>
      <c r="T165" s="511"/>
    </row>
    <row r="166" spans="13:20" x14ac:dyDescent="0.2">
      <c r="M166" s="511"/>
      <c r="N166" s="511" t="s">
        <v>21</v>
      </c>
      <c r="O166" s="335">
        <f>C87</f>
        <v>329</v>
      </c>
      <c r="P166" s="335">
        <f>D87</f>
        <v>404</v>
      </c>
      <c r="Q166" s="511"/>
      <c r="R166" s="511"/>
      <c r="S166" s="511"/>
      <c r="T166" s="511"/>
    </row>
    <row r="167" spans="13:20" x14ac:dyDescent="0.2">
      <c r="M167" s="511"/>
      <c r="N167" s="511" t="s">
        <v>233</v>
      </c>
      <c r="O167" s="335">
        <f>C93</f>
        <v>81</v>
      </c>
      <c r="P167" s="335">
        <f>D93</f>
        <v>293</v>
      </c>
      <c r="Q167" s="511"/>
      <c r="R167" s="511"/>
      <c r="S167" s="511"/>
      <c r="T167" s="511"/>
    </row>
    <row r="168" spans="13:20" x14ac:dyDescent="0.2">
      <c r="M168" s="511"/>
      <c r="N168" s="511" t="s">
        <v>265</v>
      </c>
      <c r="O168" s="335">
        <f>C99</f>
        <v>58</v>
      </c>
      <c r="P168" s="335">
        <f>D99</f>
        <v>69</v>
      </c>
      <c r="Q168" s="511"/>
      <c r="R168" s="511"/>
      <c r="S168" s="511"/>
      <c r="T168" s="511"/>
    </row>
    <row r="169" spans="13:20" x14ac:dyDescent="0.2">
      <c r="M169" s="511"/>
      <c r="N169" s="511" t="s">
        <v>268</v>
      </c>
      <c r="O169" s="335">
        <f>C105</f>
        <v>78</v>
      </c>
      <c r="P169" s="335">
        <f>D105</f>
        <v>73</v>
      </c>
      <c r="Q169" s="511"/>
      <c r="R169" s="511"/>
      <c r="S169" s="511"/>
      <c r="T169" s="511"/>
    </row>
    <row r="170" spans="13:20" x14ac:dyDescent="0.2">
      <c r="M170" s="511"/>
      <c r="N170" s="511" t="s">
        <v>269</v>
      </c>
      <c r="O170" s="335">
        <f>C111</f>
        <v>88</v>
      </c>
      <c r="P170" s="335">
        <f>D111</f>
        <v>57</v>
      </c>
      <c r="Q170" s="511"/>
      <c r="R170" s="511"/>
      <c r="S170" s="511"/>
      <c r="T170" s="511"/>
    </row>
    <row r="171" spans="13:20" x14ac:dyDescent="0.2">
      <c r="M171" s="511"/>
      <c r="N171" s="511"/>
      <c r="O171" s="335"/>
      <c r="P171" s="335"/>
      <c r="Q171" s="511"/>
      <c r="R171" s="511"/>
      <c r="S171" s="511"/>
      <c r="T171" s="511"/>
    </row>
    <row r="172" spans="13:20" x14ac:dyDescent="0.2">
      <c r="M172" s="511"/>
      <c r="N172" s="511"/>
      <c r="O172" s="335"/>
      <c r="P172" s="335"/>
      <c r="Q172" s="511"/>
      <c r="R172" s="511"/>
      <c r="S172" s="511"/>
      <c r="T172" s="511"/>
    </row>
    <row r="173" spans="13:20" x14ac:dyDescent="0.2">
      <c r="M173" s="511"/>
      <c r="N173" s="511"/>
      <c r="O173" s="335"/>
      <c r="P173" s="335"/>
      <c r="Q173" s="511"/>
      <c r="R173" s="511"/>
      <c r="S173" s="511"/>
      <c r="T173" s="511"/>
    </row>
    <row r="174" spans="13:20" x14ac:dyDescent="0.2">
      <c r="M174" s="511"/>
      <c r="N174" s="511"/>
      <c r="O174" s="335"/>
      <c r="P174" s="335"/>
      <c r="Q174" s="511"/>
      <c r="R174" s="511"/>
      <c r="S174" s="511"/>
      <c r="T174" s="511"/>
    </row>
    <row r="175" spans="13:20" x14ac:dyDescent="0.2">
      <c r="M175" s="16"/>
      <c r="N175" s="511"/>
      <c r="O175" s="335"/>
      <c r="P175" s="335"/>
      <c r="Q175" s="16"/>
    </row>
    <row r="176" spans="13:20" x14ac:dyDescent="0.2">
      <c r="M176" s="16"/>
      <c r="N176" s="511"/>
      <c r="O176" s="511"/>
      <c r="P176" s="511"/>
      <c r="Q176" s="16"/>
    </row>
    <row r="177" spans="14:16" x14ac:dyDescent="0.2">
      <c r="N177" s="886"/>
      <c r="O177" s="886"/>
      <c r="P177" s="886"/>
    </row>
    <row r="178" spans="14:16" x14ac:dyDescent="0.2">
      <c r="N178" s="886"/>
      <c r="O178" s="886"/>
      <c r="P178" s="886"/>
    </row>
    <row r="179" spans="14:16" x14ac:dyDescent="0.2">
      <c r="N179" s="886"/>
      <c r="O179" s="886"/>
      <c r="P179" s="886"/>
    </row>
    <row r="180" spans="14:16" x14ac:dyDescent="0.2">
      <c r="N180" s="886"/>
      <c r="O180" s="886"/>
      <c r="P180" s="886"/>
    </row>
    <row r="181" spans="14:16" x14ac:dyDescent="0.2">
      <c r="N181" s="886"/>
      <c r="O181" s="886"/>
      <c r="P181" s="886"/>
    </row>
    <row r="182" spans="14:16" x14ac:dyDescent="0.2">
      <c r="N182" s="886"/>
      <c r="O182" s="886"/>
      <c r="P182" s="886"/>
    </row>
    <row r="183" spans="14:16" x14ac:dyDescent="0.2">
      <c r="N183" s="886"/>
      <c r="O183" s="886"/>
      <c r="P183" s="886"/>
    </row>
    <row r="184" spans="14:16" x14ac:dyDescent="0.2">
      <c r="N184" s="886"/>
      <c r="O184" s="886"/>
      <c r="P184" s="886"/>
    </row>
    <row r="185" spans="14:16" x14ac:dyDescent="0.2">
      <c r="N185" s="886"/>
      <c r="O185" s="886"/>
      <c r="P185" s="886"/>
    </row>
    <row r="186" spans="14:16" x14ac:dyDescent="0.2">
      <c r="N186" s="886"/>
      <c r="O186" s="886"/>
      <c r="P186" s="886"/>
    </row>
  </sheetData>
  <dataConsolidate/>
  <mergeCells count="22">
    <mergeCell ref="A5:A9"/>
    <mergeCell ref="A11:A15"/>
    <mergeCell ref="A17:A21"/>
    <mergeCell ref="A23:A27"/>
    <mergeCell ref="A29:A33"/>
    <mergeCell ref="A123:G123"/>
    <mergeCell ref="A125:G125"/>
    <mergeCell ref="A121:G121"/>
    <mergeCell ref="A83:A87"/>
    <mergeCell ref="A89:A93"/>
    <mergeCell ref="A95:A99"/>
    <mergeCell ref="A101:A105"/>
    <mergeCell ref="A107:A111"/>
    <mergeCell ref="A113:A117"/>
    <mergeCell ref="A65:A69"/>
    <mergeCell ref="A71:A75"/>
    <mergeCell ref="A77:A81"/>
    <mergeCell ref="A35:A39"/>
    <mergeCell ref="A41:A45"/>
    <mergeCell ref="A47:A51"/>
    <mergeCell ref="A53:A57"/>
    <mergeCell ref="A59:A63"/>
  </mergeCells>
  <hyperlinks>
    <hyperlink ref="A1" location="Contents!A1" tooltip="Contents Page" display="Return to Contents Page"/>
    <hyperlink ref="H2" location="'7.1'!A127" display="(Go to Quarterly chart)"/>
  </hyperlinks>
  <pageMargins left="0.74803149606299213" right="0.74803149606299213" top="0.59055118110236227" bottom="0.98425196850393704" header="0.51181102362204722" footer="0.51181102362204722"/>
  <pageSetup paperSize="9" scale="80" fitToHeight="2" orientation="portrait" r:id="rId1"/>
  <headerFooter alignWithMargins="0"/>
  <rowBreaks count="1" manualBreakCount="1">
    <brk id="70"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A109"/>
  <sheetViews>
    <sheetView showGridLines="0" zoomScaleNormal="100" zoomScaleSheetLayoutView="80" workbookViewId="0">
      <pane ySplit="4" topLeftCell="A5" activePane="bottomLeft" state="frozen"/>
      <selection pane="bottomLeft" activeCell="A2" sqref="A2:I2"/>
    </sheetView>
  </sheetViews>
  <sheetFormatPr defaultColWidth="9.28515625" defaultRowHeight="12.75" x14ac:dyDescent="0.2"/>
  <cols>
    <col min="1" max="1" width="8" style="182" customWidth="1"/>
    <col min="2" max="2" width="43" style="183" customWidth="1"/>
    <col min="3" max="9" width="8.28515625" style="201" customWidth="1"/>
    <col min="10" max="10" width="0.28515625" style="182" customWidth="1"/>
    <col min="11" max="12" width="9.28515625" style="182"/>
    <col min="13" max="19" width="7.5703125" style="182" customWidth="1"/>
    <col min="20" max="16384" width="9.28515625" style="182"/>
  </cols>
  <sheetData>
    <row r="1" spans="1:12" ht="16.5" customHeight="1" x14ac:dyDescent="0.2">
      <c r="A1" s="124" t="s">
        <v>85</v>
      </c>
    </row>
    <row r="2" spans="1:12" ht="31.5" customHeight="1" x14ac:dyDescent="0.25">
      <c r="A2" s="1210" t="s">
        <v>467</v>
      </c>
      <c r="B2" s="1210"/>
      <c r="C2" s="1210"/>
      <c r="D2" s="1210"/>
      <c r="E2" s="1210"/>
      <c r="F2" s="1210"/>
      <c r="G2" s="1210"/>
      <c r="H2" s="1210"/>
      <c r="I2" s="1210"/>
    </row>
    <row r="3" spans="1:12" ht="15.75" x14ac:dyDescent="0.25">
      <c r="A3" s="809"/>
    </row>
    <row r="4" spans="1:12" s="187" customFormat="1" ht="86.65" customHeight="1" x14ac:dyDescent="0.2">
      <c r="A4" s="188"/>
      <c r="B4" s="224"/>
      <c r="C4" s="224" t="s">
        <v>19</v>
      </c>
      <c r="D4" s="224" t="s">
        <v>20</v>
      </c>
      <c r="E4" s="224" t="s">
        <v>22</v>
      </c>
      <c r="F4" s="224" t="s">
        <v>50</v>
      </c>
      <c r="G4" s="224" t="s">
        <v>23</v>
      </c>
      <c r="H4" s="224" t="s">
        <v>468</v>
      </c>
      <c r="I4" s="224" t="s">
        <v>43</v>
      </c>
      <c r="J4" s="213"/>
    </row>
    <row r="5" spans="1:12" ht="21" customHeight="1" x14ac:dyDescent="0.2">
      <c r="A5" s="1192" t="s">
        <v>227</v>
      </c>
      <c r="B5" s="684" t="s">
        <v>353</v>
      </c>
      <c r="C5" s="667">
        <v>19</v>
      </c>
      <c r="D5" s="667">
        <v>1</v>
      </c>
      <c r="E5" s="667">
        <v>1</v>
      </c>
      <c r="F5" s="667">
        <v>1</v>
      </c>
      <c r="G5" s="667">
        <v>1</v>
      </c>
      <c r="H5" s="667">
        <v>0</v>
      </c>
      <c r="I5" s="665">
        <f>SUM(C5:H5)</f>
        <v>23</v>
      </c>
      <c r="J5" s="707"/>
      <c r="K5" s="644"/>
      <c r="L5" s="644"/>
    </row>
    <row r="6" spans="1:12" ht="21" customHeight="1" x14ac:dyDescent="0.2">
      <c r="A6" s="1196"/>
      <c r="B6" s="685" t="s">
        <v>354</v>
      </c>
      <c r="C6" s="671">
        <v>28</v>
      </c>
      <c r="D6" s="671">
        <v>0</v>
      </c>
      <c r="E6" s="671">
        <v>0</v>
      </c>
      <c r="F6" s="671">
        <v>2</v>
      </c>
      <c r="G6" s="671">
        <v>1</v>
      </c>
      <c r="H6" s="671">
        <v>0</v>
      </c>
      <c r="I6" s="656">
        <f>SUM(C6:H6)</f>
        <v>31</v>
      </c>
      <c r="J6" s="644"/>
      <c r="K6" s="644"/>
      <c r="L6" s="644"/>
    </row>
    <row r="7" spans="1:12" ht="21" customHeight="1" x14ac:dyDescent="0.2">
      <c r="A7" s="1196"/>
      <c r="B7" s="684" t="s">
        <v>355</v>
      </c>
      <c r="C7" s="666">
        <v>23</v>
      </c>
      <c r="D7" s="666">
        <v>0</v>
      </c>
      <c r="E7" s="666">
        <v>0</v>
      </c>
      <c r="F7" s="666">
        <v>1</v>
      </c>
      <c r="G7" s="666">
        <v>2</v>
      </c>
      <c r="H7" s="666">
        <v>0</v>
      </c>
      <c r="I7" s="653">
        <f>SUM(C7:H7)</f>
        <v>26</v>
      </c>
      <c r="J7" s="707"/>
      <c r="K7" s="644"/>
      <c r="L7" s="644"/>
    </row>
    <row r="8" spans="1:12" ht="21" hidden="1" customHeight="1" x14ac:dyDescent="0.2">
      <c r="A8" s="1196"/>
      <c r="B8" s="685" t="s">
        <v>356</v>
      </c>
      <c r="C8" s="688"/>
      <c r="D8" s="688"/>
      <c r="E8" s="688"/>
      <c r="F8" s="688"/>
      <c r="G8" s="688"/>
      <c r="H8" s="688"/>
      <c r="I8" s="689">
        <f>SUM(C8:H8)</f>
        <v>0</v>
      </c>
      <c r="J8" s="688"/>
      <c r="K8" s="644"/>
      <c r="L8" s="644"/>
    </row>
    <row r="9" spans="1:12" ht="21" customHeight="1" x14ac:dyDescent="0.2">
      <c r="A9" s="1196"/>
      <c r="B9" s="190" t="s">
        <v>362</v>
      </c>
      <c r="C9" s="660">
        <f t="shared" ref="C9:H9" si="0">SUM(C5:C8)</f>
        <v>70</v>
      </c>
      <c r="D9" s="660">
        <f t="shared" si="0"/>
        <v>1</v>
      </c>
      <c r="E9" s="660">
        <f t="shared" si="0"/>
        <v>1</v>
      </c>
      <c r="F9" s="660">
        <f t="shared" si="0"/>
        <v>4</v>
      </c>
      <c r="G9" s="660">
        <f t="shared" si="0"/>
        <v>4</v>
      </c>
      <c r="H9" s="660">
        <f t="shared" si="0"/>
        <v>0</v>
      </c>
      <c r="I9" s="247">
        <f>SUM(C9:H9)</f>
        <v>80</v>
      </c>
      <c r="J9" s="260"/>
      <c r="K9" s="260"/>
      <c r="L9" s="644"/>
    </row>
    <row r="10" spans="1:12" ht="21" hidden="1" customHeight="1" x14ac:dyDescent="0.2">
      <c r="A10" s="1196"/>
      <c r="B10" s="695" t="s">
        <v>291</v>
      </c>
      <c r="C10" s="666">
        <v>13</v>
      </c>
      <c r="D10" s="666">
        <v>0</v>
      </c>
      <c r="E10" s="666">
        <v>0</v>
      </c>
      <c r="F10" s="666">
        <v>0</v>
      </c>
      <c r="G10" s="666">
        <v>2</v>
      </c>
      <c r="H10" s="666">
        <v>1</v>
      </c>
      <c r="I10" s="653">
        <f>SUM(A10:H10)</f>
        <v>16</v>
      </c>
      <c r="J10" s="686"/>
      <c r="K10" s="644"/>
      <c r="L10" s="644"/>
    </row>
    <row r="11" spans="1:12" s="644" customFormat="1" ht="21" hidden="1" customHeight="1" x14ac:dyDescent="0.2">
      <c r="A11" s="1196"/>
      <c r="B11" s="664" t="s">
        <v>292</v>
      </c>
      <c r="C11" s="671">
        <v>21</v>
      </c>
      <c r="D11" s="671">
        <v>4</v>
      </c>
      <c r="E11" s="671">
        <v>0</v>
      </c>
      <c r="F11" s="671">
        <v>0</v>
      </c>
      <c r="G11" s="671">
        <v>2</v>
      </c>
      <c r="H11" s="671">
        <v>0</v>
      </c>
      <c r="I11" s="656">
        <f>SUM(A11:H11)</f>
        <v>27</v>
      </c>
      <c r="J11" s="687"/>
    </row>
    <row r="12" spans="1:12" s="644" customFormat="1" ht="21" customHeight="1" x14ac:dyDescent="0.2">
      <c r="A12" s="1196"/>
      <c r="B12" s="695" t="s">
        <v>293</v>
      </c>
      <c r="C12" s="666">
        <v>25</v>
      </c>
      <c r="D12" s="666">
        <v>2</v>
      </c>
      <c r="E12" s="666">
        <v>0</v>
      </c>
      <c r="F12" s="666">
        <v>1</v>
      </c>
      <c r="G12" s="666">
        <v>0</v>
      </c>
      <c r="H12" s="666">
        <v>1</v>
      </c>
      <c r="I12" s="653">
        <f>SUM(A12:H12)</f>
        <v>29</v>
      </c>
      <c r="J12" s="686"/>
    </row>
    <row r="13" spans="1:12" s="644" customFormat="1" ht="21" hidden="1" customHeight="1" x14ac:dyDescent="0.2">
      <c r="A13" s="1196"/>
      <c r="B13" s="875" t="s">
        <v>294</v>
      </c>
      <c r="C13" s="687">
        <v>15</v>
      </c>
      <c r="D13" s="687">
        <v>0</v>
      </c>
      <c r="E13" s="687">
        <v>0</v>
      </c>
      <c r="F13" s="687">
        <v>1</v>
      </c>
      <c r="G13" s="687">
        <v>0</v>
      </c>
      <c r="H13" s="687">
        <v>0</v>
      </c>
      <c r="I13" s="247">
        <f>SUM(C13:H13)</f>
        <v>16</v>
      </c>
      <c r="J13" s="687"/>
      <c r="K13" s="260"/>
    </row>
    <row r="14" spans="1:12" s="644" customFormat="1" ht="21" hidden="1" customHeight="1" x14ac:dyDescent="0.2">
      <c r="A14" s="1196"/>
      <c r="B14" s="664" t="s">
        <v>269</v>
      </c>
      <c r="C14" s="660">
        <f t="shared" ref="C14:I14" si="1">SUM(C10:C13)</f>
        <v>74</v>
      </c>
      <c r="D14" s="660">
        <f t="shared" si="1"/>
        <v>6</v>
      </c>
      <c r="E14" s="660">
        <f t="shared" si="1"/>
        <v>0</v>
      </c>
      <c r="F14" s="660">
        <f t="shared" si="1"/>
        <v>2</v>
      </c>
      <c r="G14" s="660">
        <f t="shared" si="1"/>
        <v>4</v>
      </c>
      <c r="H14" s="660">
        <f t="shared" si="1"/>
        <v>2</v>
      </c>
      <c r="I14" s="247">
        <f t="shared" si="1"/>
        <v>88</v>
      </c>
      <c r="J14" s="687"/>
      <c r="K14" s="260"/>
      <c r="L14" s="260"/>
    </row>
    <row r="15" spans="1:12" ht="21" customHeight="1" x14ac:dyDescent="0.2">
      <c r="A15" s="1196"/>
      <c r="B15" s="190" t="s">
        <v>582</v>
      </c>
      <c r="C15" s="687">
        <f>C7-C12</f>
        <v>-2</v>
      </c>
      <c r="D15" s="687">
        <f t="shared" ref="D15:I15" si="2">D7-D12</f>
        <v>-2</v>
      </c>
      <c r="E15" s="687">
        <f t="shared" si="2"/>
        <v>0</v>
      </c>
      <c r="F15" s="687">
        <f t="shared" si="2"/>
        <v>0</v>
      </c>
      <c r="G15" s="687">
        <f t="shared" si="2"/>
        <v>2</v>
      </c>
      <c r="H15" s="687">
        <f t="shared" si="2"/>
        <v>-1</v>
      </c>
      <c r="I15" s="697">
        <f t="shared" si="2"/>
        <v>-3</v>
      </c>
      <c r="J15" s="687"/>
      <c r="K15" s="260"/>
      <c r="L15" s="644"/>
    </row>
    <row r="16" spans="1:12" s="644" customFormat="1" ht="21" customHeight="1" x14ac:dyDescent="0.2">
      <c r="A16" s="1196"/>
      <c r="B16" s="684" t="s">
        <v>584</v>
      </c>
      <c r="C16" s="686">
        <f>C7-C6</f>
        <v>-5</v>
      </c>
      <c r="D16" s="686">
        <f t="shared" ref="D16:I16" si="3">D7-D6</f>
        <v>0</v>
      </c>
      <c r="E16" s="686">
        <f t="shared" si="3"/>
        <v>0</v>
      </c>
      <c r="F16" s="686">
        <f t="shared" si="3"/>
        <v>-1</v>
      </c>
      <c r="G16" s="686">
        <f t="shared" si="3"/>
        <v>1</v>
      </c>
      <c r="H16" s="686">
        <f t="shared" si="3"/>
        <v>0</v>
      </c>
      <c r="I16" s="696">
        <f t="shared" si="3"/>
        <v>-5</v>
      </c>
      <c r="J16" s="686"/>
      <c r="K16" s="260"/>
      <c r="L16" s="260"/>
    </row>
    <row r="17" spans="1:17" ht="21" customHeight="1" x14ac:dyDescent="0.2">
      <c r="A17" s="758"/>
      <c r="B17" s="742"/>
      <c r="C17" s="688"/>
      <c r="D17" s="688"/>
      <c r="E17" s="688"/>
      <c r="F17" s="688"/>
      <c r="G17" s="688"/>
      <c r="H17" s="688"/>
      <c r="I17" s="689"/>
      <c r="J17" s="644"/>
      <c r="K17" s="644"/>
      <c r="L17" s="644"/>
    </row>
    <row r="18" spans="1:17" ht="21" customHeight="1" x14ac:dyDescent="0.2">
      <c r="A18" s="1196" t="s">
        <v>298</v>
      </c>
      <c r="B18" s="684" t="s">
        <v>353</v>
      </c>
      <c r="C18" s="666">
        <v>10</v>
      </c>
      <c r="D18" s="666">
        <v>1</v>
      </c>
      <c r="E18" s="666">
        <v>0</v>
      </c>
      <c r="F18" s="666">
        <v>1</v>
      </c>
      <c r="G18" s="666">
        <v>0</v>
      </c>
      <c r="H18" s="666">
        <v>0</v>
      </c>
      <c r="I18" s="653">
        <f>SUM(C18:H18)</f>
        <v>12</v>
      </c>
      <c r="J18" s="707"/>
      <c r="K18" s="644"/>
      <c r="L18" s="644"/>
    </row>
    <row r="19" spans="1:17" ht="21" customHeight="1" x14ac:dyDescent="0.2">
      <c r="A19" s="1196"/>
      <c r="B19" s="685" t="s">
        <v>354</v>
      </c>
      <c r="C19" s="671">
        <v>10</v>
      </c>
      <c r="D19" s="671">
        <v>0</v>
      </c>
      <c r="E19" s="671">
        <v>0</v>
      </c>
      <c r="F19" s="671">
        <v>1</v>
      </c>
      <c r="G19" s="671">
        <v>1</v>
      </c>
      <c r="H19" s="671">
        <v>1</v>
      </c>
      <c r="I19" s="656">
        <f>SUM(C19:H19)</f>
        <v>13</v>
      </c>
      <c r="J19" s="644"/>
      <c r="K19" s="644"/>
      <c r="L19" s="644"/>
    </row>
    <row r="20" spans="1:17" ht="21" customHeight="1" x14ac:dyDescent="0.2">
      <c r="A20" s="1196"/>
      <c r="B20" s="684" t="s">
        <v>355</v>
      </c>
      <c r="C20" s="666">
        <v>19</v>
      </c>
      <c r="D20" s="666">
        <v>2</v>
      </c>
      <c r="E20" s="666">
        <v>0</v>
      </c>
      <c r="F20" s="666">
        <v>1</v>
      </c>
      <c r="G20" s="666">
        <v>2</v>
      </c>
      <c r="H20" s="666">
        <v>0</v>
      </c>
      <c r="I20" s="653">
        <f>SUM(C20:H20)</f>
        <v>24</v>
      </c>
      <c r="J20" s="707"/>
      <c r="K20" s="644"/>
      <c r="L20" s="644"/>
    </row>
    <row r="21" spans="1:17" ht="21" hidden="1" customHeight="1" x14ac:dyDescent="0.2">
      <c r="A21" s="1196"/>
      <c r="B21" s="685" t="s">
        <v>356</v>
      </c>
      <c r="C21" s="688"/>
      <c r="D21" s="688"/>
      <c r="E21" s="688"/>
      <c r="F21" s="688"/>
      <c r="G21" s="688"/>
      <c r="H21" s="688"/>
      <c r="I21" s="689">
        <f>SUM(C21:H21)</f>
        <v>0</v>
      </c>
      <c r="J21" s="688"/>
      <c r="K21" s="644"/>
      <c r="L21" s="644"/>
    </row>
    <row r="22" spans="1:17" ht="21" customHeight="1" x14ac:dyDescent="0.2">
      <c r="A22" s="1196"/>
      <c r="B22" s="190" t="s">
        <v>362</v>
      </c>
      <c r="C22" s="660">
        <f t="shared" ref="C22:H22" si="4">SUM(C18:C21)</f>
        <v>39</v>
      </c>
      <c r="D22" s="660">
        <f t="shared" si="4"/>
        <v>3</v>
      </c>
      <c r="E22" s="660">
        <f t="shared" si="4"/>
        <v>0</v>
      </c>
      <c r="F22" s="660">
        <f t="shared" si="4"/>
        <v>3</v>
      </c>
      <c r="G22" s="660">
        <f t="shared" si="4"/>
        <v>3</v>
      </c>
      <c r="H22" s="660">
        <f t="shared" si="4"/>
        <v>1</v>
      </c>
      <c r="I22" s="247">
        <f>SUM(C22:H22)</f>
        <v>49</v>
      </c>
      <c r="J22" s="260"/>
      <c r="K22" s="644"/>
      <c r="L22" s="644"/>
    </row>
    <row r="23" spans="1:17" ht="21" hidden="1" customHeight="1" x14ac:dyDescent="0.2">
      <c r="A23" s="1196"/>
      <c r="B23" s="664" t="s">
        <v>291</v>
      </c>
      <c r="C23" s="671">
        <v>9</v>
      </c>
      <c r="D23" s="671">
        <v>3</v>
      </c>
      <c r="E23" s="671">
        <v>0</v>
      </c>
      <c r="F23" s="671">
        <v>1</v>
      </c>
      <c r="G23" s="671">
        <v>2</v>
      </c>
      <c r="H23" s="671">
        <v>0</v>
      </c>
      <c r="I23" s="656">
        <f>SUM(A23:H23)</f>
        <v>15</v>
      </c>
      <c r="J23" s="687"/>
      <c r="K23" s="644"/>
      <c r="L23" s="644"/>
    </row>
    <row r="24" spans="1:17" s="644" customFormat="1" ht="21" hidden="1" customHeight="1" x14ac:dyDescent="0.2">
      <c r="A24" s="1196"/>
      <c r="B24" s="664" t="s">
        <v>292</v>
      </c>
      <c r="C24" s="671">
        <v>8</v>
      </c>
      <c r="D24" s="671">
        <v>2</v>
      </c>
      <c r="E24" s="671">
        <v>1</v>
      </c>
      <c r="F24" s="671">
        <v>0</v>
      </c>
      <c r="G24" s="671">
        <v>2</v>
      </c>
      <c r="H24" s="671">
        <v>1</v>
      </c>
      <c r="I24" s="656">
        <f>SUM(A24:H24)</f>
        <v>14</v>
      </c>
      <c r="J24" s="687"/>
    </row>
    <row r="25" spans="1:17" s="644" customFormat="1" ht="21" customHeight="1" x14ac:dyDescent="0.2">
      <c r="A25" s="1196"/>
      <c r="B25" s="695" t="s">
        <v>293</v>
      </c>
      <c r="C25" s="666">
        <v>7</v>
      </c>
      <c r="D25" s="666">
        <v>0</v>
      </c>
      <c r="E25" s="666">
        <v>2</v>
      </c>
      <c r="F25" s="666">
        <v>0</v>
      </c>
      <c r="G25" s="666">
        <v>3</v>
      </c>
      <c r="H25" s="666">
        <v>0</v>
      </c>
      <c r="I25" s="653">
        <f>SUM(A25:H25)</f>
        <v>12</v>
      </c>
      <c r="J25" s="686"/>
    </row>
    <row r="26" spans="1:17" s="644" customFormat="1" ht="21" hidden="1" customHeight="1" x14ac:dyDescent="0.2">
      <c r="A26" s="1196"/>
      <c r="B26" s="695" t="s">
        <v>294</v>
      </c>
      <c r="C26" s="686">
        <v>11</v>
      </c>
      <c r="D26" s="686">
        <v>0</v>
      </c>
      <c r="E26" s="686">
        <v>0</v>
      </c>
      <c r="F26" s="686">
        <v>0</v>
      </c>
      <c r="G26" s="686">
        <v>5</v>
      </c>
      <c r="H26" s="686">
        <v>0</v>
      </c>
      <c r="I26" s="653">
        <f>SUM(C26:H26)</f>
        <v>16</v>
      </c>
      <c r="J26" s="687"/>
    </row>
    <row r="27" spans="1:17" s="644" customFormat="1" ht="21" hidden="1" customHeight="1" x14ac:dyDescent="0.2">
      <c r="A27" s="1196"/>
      <c r="B27" s="695" t="s">
        <v>269</v>
      </c>
      <c r="C27" s="666">
        <f t="shared" ref="C27:I27" si="5">SUM(C23:C26)</f>
        <v>35</v>
      </c>
      <c r="D27" s="666">
        <f t="shared" si="5"/>
        <v>5</v>
      </c>
      <c r="E27" s="666">
        <f t="shared" si="5"/>
        <v>3</v>
      </c>
      <c r="F27" s="666">
        <f t="shared" si="5"/>
        <v>1</v>
      </c>
      <c r="G27" s="666">
        <f t="shared" si="5"/>
        <v>12</v>
      </c>
      <c r="H27" s="666">
        <f t="shared" si="5"/>
        <v>1</v>
      </c>
      <c r="I27" s="653">
        <f t="shared" si="5"/>
        <v>57</v>
      </c>
      <c r="J27" s="687"/>
      <c r="L27" s="260"/>
    </row>
    <row r="28" spans="1:17" ht="21" customHeight="1" x14ac:dyDescent="0.2">
      <c r="A28" s="1196"/>
      <c r="B28" s="190" t="s">
        <v>582</v>
      </c>
      <c r="C28" s="687">
        <f>C20-C25</f>
        <v>12</v>
      </c>
      <c r="D28" s="687">
        <f t="shared" ref="D28:I28" si="6">D20-D25</f>
        <v>2</v>
      </c>
      <c r="E28" s="687">
        <f t="shared" si="6"/>
        <v>-2</v>
      </c>
      <c r="F28" s="687">
        <f t="shared" si="6"/>
        <v>1</v>
      </c>
      <c r="G28" s="687">
        <f t="shared" si="6"/>
        <v>-1</v>
      </c>
      <c r="H28" s="687">
        <f t="shared" si="6"/>
        <v>0</v>
      </c>
      <c r="I28" s="697">
        <f t="shared" si="6"/>
        <v>12</v>
      </c>
      <c r="J28" s="687"/>
      <c r="K28" s="644"/>
      <c r="L28" s="644"/>
    </row>
    <row r="29" spans="1:17" s="644" customFormat="1" ht="21" customHeight="1" x14ac:dyDescent="0.2">
      <c r="A29" s="1196"/>
      <c r="B29" s="684" t="s">
        <v>584</v>
      </c>
      <c r="C29" s="686">
        <f>C20-C19</f>
        <v>9</v>
      </c>
      <c r="D29" s="686">
        <f t="shared" ref="D29:I29" si="7">D20-D19</f>
        <v>2</v>
      </c>
      <c r="E29" s="686">
        <f t="shared" si="7"/>
        <v>0</v>
      </c>
      <c r="F29" s="686">
        <f t="shared" si="7"/>
        <v>0</v>
      </c>
      <c r="G29" s="686">
        <f t="shared" si="7"/>
        <v>1</v>
      </c>
      <c r="H29" s="686">
        <f t="shared" si="7"/>
        <v>-1</v>
      </c>
      <c r="I29" s="696">
        <f t="shared" si="7"/>
        <v>11</v>
      </c>
      <c r="J29" s="686"/>
    </row>
    <row r="30" spans="1:17" ht="21" customHeight="1" x14ac:dyDescent="0.2">
      <c r="A30" s="758"/>
      <c r="B30" s="742"/>
      <c r="C30" s="688"/>
      <c r="D30" s="688"/>
      <c r="E30" s="688"/>
      <c r="F30" s="688"/>
      <c r="G30" s="688"/>
      <c r="H30" s="688"/>
      <c r="I30" s="689"/>
      <c r="J30" s="644"/>
      <c r="K30" s="644"/>
      <c r="L30" s="644"/>
    </row>
    <row r="31" spans="1:17" ht="21" customHeight="1" x14ac:dyDescent="0.2">
      <c r="A31" s="1196" t="s">
        <v>228</v>
      </c>
      <c r="B31" s="684" t="s">
        <v>353</v>
      </c>
      <c r="C31" s="666">
        <v>9</v>
      </c>
      <c r="D31" s="666">
        <v>1</v>
      </c>
      <c r="E31" s="666">
        <v>0</v>
      </c>
      <c r="F31" s="666">
        <v>1</v>
      </c>
      <c r="G31" s="666">
        <v>0</v>
      </c>
      <c r="H31" s="666">
        <v>0</v>
      </c>
      <c r="I31" s="653">
        <f>SUM(C31:H31)</f>
        <v>11</v>
      </c>
      <c r="J31" s="707"/>
      <c r="K31" s="644"/>
      <c r="L31" s="644"/>
      <c r="M31" s="644"/>
      <c r="N31" s="644"/>
      <c r="O31" s="644"/>
      <c r="P31" s="644"/>
      <c r="Q31" s="644"/>
    </row>
    <row r="32" spans="1:17" ht="21" customHeight="1" x14ac:dyDescent="0.2">
      <c r="A32" s="1196"/>
      <c r="B32" s="685" t="s">
        <v>354</v>
      </c>
      <c r="C32" s="671">
        <v>8</v>
      </c>
      <c r="D32" s="671">
        <v>0</v>
      </c>
      <c r="E32" s="671">
        <v>0</v>
      </c>
      <c r="F32" s="671">
        <v>1</v>
      </c>
      <c r="G32" s="671">
        <v>1</v>
      </c>
      <c r="H32" s="671">
        <v>1</v>
      </c>
      <c r="I32" s="656">
        <f>SUM(C32:H32)</f>
        <v>11</v>
      </c>
      <c r="J32" s="644"/>
      <c r="K32" s="644"/>
      <c r="L32" s="644"/>
      <c r="M32" s="644"/>
      <c r="N32" s="644"/>
      <c r="O32" s="644"/>
      <c r="P32" s="644"/>
      <c r="Q32" s="644"/>
    </row>
    <row r="33" spans="1:17" ht="21" customHeight="1" x14ac:dyDescent="0.2">
      <c r="A33" s="1196"/>
      <c r="B33" s="684" t="s">
        <v>355</v>
      </c>
      <c r="C33" s="666">
        <v>15</v>
      </c>
      <c r="D33" s="666">
        <v>1</v>
      </c>
      <c r="E33" s="666">
        <v>0</v>
      </c>
      <c r="F33" s="666">
        <v>1</v>
      </c>
      <c r="G33" s="666">
        <v>2</v>
      </c>
      <c r="H33" s="666">
        <v>0</v>
      </c>
      <c r="I33" s="653">
        <f>SUM(C33:H33)</f>
        <v>19</v>
      </c>
      <c r="J33" s="707"/>
      <c r="K33" s="644"/>
      <c r="L33" s="644"/>
      <c r="M33" s="644"/>
      <c r="N33" s="644"/>
      <c r="O33" s="644"/>
      <c r="P33" s="644"/>
      <c r="Q33" s="644"/>
    </row>
    <row r="34" spans="1:17" ht="21" hidden="1" customHeight="1" x14ac:dyDescent="0.2">
      <c r="A34" s="1196"/>
      <c r="B34" s="685" t="s">
        <v>356</v>
      </c>
      <c r="C34" s="688"/>
      <c r="D34" s="688"/>
      <c r="E34" s="688"/>
      <c r="F34" s="688"/>
      <c r="G34" s="688"/>
      <c r="H34" s="688"/>
      <c r="I34" s="689">
        <f>SUM(C34:H34)</f>
        <v>0</v>
      </c>
      <c r="J34" s="688"/>
      <c r="K34" s="644"/>
      <c r="L34" s="644"/>
      <c r="M34" s="644"/>
      <c r="N34" s="644"/>
      <c r="O34" s="644"/>
      <c r="P34" s="644"/>
      <c r="Q34" s="644"/>
    </row>
    <row r="35" spans="1:17" ht="21" customHeight="1" x14ac:dyDescent="0.2">
      <c r="A35" s="1196"/>
      <c r="B35" s="190" t="s">
        <v>362</v>
      </c>
      <c r="C35" s="660">
        <f t="shared" ref="C35:H35" si="8">SUM(C31:C34)</f>
        <v>32</v>
      </c>
      <c r="D35" s="660">
        <f t="shared" si="8"/>
        <v>2</v>
      </c>
      <c r="E35" s="660">
        <f t="shared" si="8"/>
        <v>0</v>
      </c>
      <c r="F35" s="660">
        <f t="shared" si="8"/>
        <v>3</v>
      </c>
      <c r="G35" s="660">
        <f t="shared" si="8"/>
        <v>3</v>
      </c>
      <c r="H35" s="660">
        <f t="shared" si="8"/>
        <v>1</v>
      </c>
      <c r="I35" s="247">
        <f>SUM(C35:H35)</f>
        <v>41</v>
      </c>
      <c r="J35" s="260"/>
      <c r="K35" s="644"/>
      <c r="L35" s="644"/>
      <c r="M35" s="644"/>
      <c r="N35" s="644"/>
      <c r="O35" s="644"/>
      <c r="P35" s="644"/>
      <c r="Q35" s="644"/>
    </row>
    <row r="36" spans="1:17" ht="21" hidden="1" customHeight="1" x14ac:dyDescent="0.2">
      <c r="A36" s="1196"/>
      <c r="B36" s="664" t="s">
        <v>291</v>
      </c>
      <c r="C36" s="671">
        <v>9</v>
      </c>
      <c r="D36" s="671">
        <v>2</v>
      </c>
      <c r="E36" s="671">
        <v>0</v>
      </c>
      <c r="F36" s="671">
        <v>1</v>
      </c>
      <c r="G36" s="671">
        <v>2</v>
      </c>
      <c r="H36" s="671">
        <v>0</v>
      </c>
      <c r="I36" s="656">
        <f>SUM(A36:H36)</f>
        <v>14</v>
      </c>
      <c r="J36" s="687"/>
      <c r="K36" s="644"/>
      <c r="L36" s="644"/>
      <c r="M36" s="644"/>
      <c r="N36" s="644"/>
      <c r="O36" s="644"/>
      <c r="P36" s="644"/>
      <c r="Q36" s="644"/>
    </row>
    <row r="37" spans="1:17" s="644" customFormat="1" ht="21" hidden="1" customHeight="1" x14ac:dyDescent="0.2">
      <c r="A37" s="1196"/>
      <c r="B37" s="664" t="s">
        <v>292</v>
      </c>
      <c r="C37" s="671">
        <v>7</v>
      </c>
      <c r="D37" s="671">
        <v>1</v>
      </c>
      <c r="E37" s="671">
        <v>1</v>
      </c>
      <c r="F37" s="671">
        <v>0</v>
      </c>
      <c r="G37" s="671">
        <v>2</v>
      </c>
      <c r="H37" s="671">
        <v>1</v>
      </c>
      <c r="I37" s="656">
        <f>SUM(A37:H37)</f>
        <v>12</v>
      </c>
      <c r="J37" s="687"/>
    </row>
    <row r="38" spans="1:17" s="644" customFormat="1" ht="21" customHeight="1" x14ac:dyDescent="0.2">
      <c r="A38" s="1196"/>
      <c r="B38" s="695" t="s">
        <v>293</v>
      </c>
      <c r="C38" s="666">
        <v>7</v>
      </c>
      <c r="D38" s="666">
        <v>0</v>
      </c>
      <c r="E38" s="666">
        <v>0</v>
      </c>
      <c r="F38" s="666">
        <v>0</v>
      </c>
      <c r="G38" s="666">
        <v>2</v>
      </c>
      <c r="H38" s="666">
        <v>0</v>
      </c>
      <c r="I38" s="653">
        <f>SUM(A38:H38)</f>
        <v>9</v>
      </c>
      <c r="J38" s="686"/>
    </row>
    <row r="39" spans="1:17" s="644" customFormat="1" ht="21" hidden="1" customHeight="1" x14ac:dyDescent="0.2">
      <c r="A39" s="1196"/>
      <c r="B39" s="695" t="s">
        <v>294</v>
      </c>
      <c r="C39" s="686">
        <v>10</v>
      </c>
      <c r="D39" s="686">
        <v>0</v>
      </c>
      <c r="E39" s="686">
        <v>0</v>
      </c>
      <c r="F39" s="686">
        <v>0</v>
      </c>
      <c r="G39" s="686">
        <v>5</v>
      </c>
      <c r="H39" s="686">
        <v>0</v>
      </c>
      <c r="I39" s="653">
        <f>SUM(C39:H39)</f>
        <v>15</v>
      </c>
      <c r="J39" s="687"/>
    </row>
    <row r="40" spans="1:17" s="644" customFormat="1" ht="21" hidden="1" customHeight="1" x14ac:dyDescent="0.2">
      <c r="A40" s="1196"/>
      <c r="B40" s="695" t="s">
        <v>269</v>
      </c>
      <c r="C40" s="666">
        <f t="shared" ref="C40:I40" si="9">SUM(C36:C39)</f>
        <v>33</v>
      </c>
      <c r="D40" s="666">
        <f t="shared" si="9"/>
        <v>3</v>
      </c>
      <c r="E40" s="666">
        <f t="shared" si="9"/>
        <v>1</v>
      </c>
      <c r="F40" s="666">
        <f t="shared" si="9"/>
        <v>1</v>
      </c>
      <c r="G40" s="666">
        <f t="shared" si="9"/>
        <v>11</v>
      </c>
      <c r="H40" s="666">
        <f t="shared" si="9"/>
        <v>1</v>
      </c>
      <c r="I40" s="653">
        <f t="shared" si="9"/>
        <v>50</v>
      </c>
      <c r="J40" s="687"/>
      <c r="L40" s="260"/>
    </row>
    <row r="41" spans="1:17" ht="21" customHeight="1" x14ac:dyDescent="0.2">
      <c r="A41" s="1196"/>
      <c r="B41" s="190" t="s">
        <v>582</v>
      </c>
      <c r="C41" s="687">
        <f>C33-C38</f>
        <v>8</v>
      </c>
      <c r="D41" s="687">
        <f t="shared" ref="D41:I41" si="10">D33-D38</f>
        <v>1</v>
      </c>
      <c r="E41" s="687">
        <f t="shared" si="10"/>
        <v>0</v>
      </c>
      <c r="F41" s="687">
        <f t="shared" si="10"/>
        <v>1</v>
      </c>
      <c r="G41" s="687">
        <f t="shared" si="10"/>
        <v>0</v>
      </c>
      <c r="H41" s="687">
        <f t="shared" si="10"/>
        <v>0</v>
      </c>
      <c r="I41" s="697">
        <f t="shared" si="10"/>
        <v>10</v>
      </c>
      <c r="J41" s="687"/>
      <c r="K41" s="644"/>
      <c r="L41" s="644"/>
      <c r="M41" s="644"/>
      <c r="N41" s="644"/>
      <c r="O41" s="644"/>
      <c r="P41" s="644"/>
      <c r="Q41" s="644"/>
    </row>
    <row r="42" spans="1:17" s="644" customFormat="1" ht="21" customHeight="1" x14ac:dyDescent="0.2">
      <c r="A42" s="1196"/>
      <c r="B42" s="684" t="s">
        <v>584</v>
      </c>
      <c r="C42" s="686">
        <f>C33-C32</f>
        <v>7</v>
      </c>
      <c r="D42" s="686">
        <f t="shared" ref="D42:I42" si="11">D33-D32</f>
        <v>1</v>
      </c>
      <c r="E42" s="686">
        <f t="shared" si="11"/>
        <v>0</v>
      </c>
      <c r="F42" s="686">
        <f t="shared" si="11"/>
        <v>0</v>
      </c>
      <c r="G42" s="686">
        <f t="shared" si="11"/>
        <v>1</v>
      </c>
      <c r="H42" s="686">
        <f t="shared" si="11"/>
        <v>-1</v>
      </c>
      <c r="I42" s="696">
        <f t="shared" si="11"/>
        <v>8</v>
      </c>
      <c r="J42" s="686"/>
    </row>
    <row r="43" spans="1:17" ht="21" customHeight="1" x14ac:dyDescent="0.2">
      <c r="A43" s="649"/>
      <c r="B43" s="742"/>
      <c r="C43" s="688"/>
      <c r="D43" s="688"/>
      <c r="E43" s="688"/>
      <c r="F43" s="688"/>
      <c r="G43" s="688"/>
      <c r="H43" s="688"/>
      <c r="I43" s="689"/>
      <c r="J43" s="650"/>
      <c r="K43" s="644"/>
      <c r="L43" s="644"/>
    </row>
    <row r="44" spans="1:17" ht="21" customHeight="1" x14ac:dyDescent="0.2">
      <c r="A44" s="1196" t="s">
        <v>229</v>
      </c>
      <c r="B44" s="684" t="s">
        <v>353</v>
      </c>
      <c r="C44" s="654">
        <f t="shared" ref="C44:I53" si="12">IF(C18=0,"-",C31/C18)</f>
        <v>0.9</v>
      </c>
      <c r="D44" s="654">
        <f t="shared" si="12"/>
        <v>1</v>
      </c>
      <c r="E44" s="654" t="str">
        <f t="shared" si="12"/>
        <v>-</v>
      </c>
      <c r="F44" s="654">
        <f t="shared" si="12"/>
        <v>1</v>
      </c>
      <c r="G44" s="654" t="str">
        <f t="shared" si="12"/>
        <v>-</v>
      </c>
      <c r="H44" s="654" t="str">
        <f t="shared" si="12"/>
        <v>-</v>
      </c>
      <c r="I44" s="655">
        <f t="shared" si="12"/>
        <v>0.91666666666666663</v>
      </c>
      <c r="J44" s="707"/>
      <c r="K44" s="644"/>
      <c r="L44" s="644"/>
    </row>
    <row r="45" spans="1:17" ht="21" customHeight="1" x14ac:dyDescent="0.2">
      <c r="A45" s="1196"/>
      <c r="B45" s="685" t="s">
        <v>354</v>
      </c>
      <c r="C45" s="663">
        <f t="shared" si="12"/>
        <v>0.8</v>
      </c>
      <c r="D45" s="663" t="str">
        <f t="shared" si="12"/>
        <v>-</v>
      </c>
      <c r="E45" s="663" t="str">
        <f t="shared" si="12"/>
        <v>-</v>
      </c>
      <c r="F45" s="663">
        <f t="shared" si="12"/>
        <v>1</v>
      </c>
      <c r="G45" s="663">
        <f t="shared" si="12"/>
        <v>1</v>
      </c>
      <c r="H45" s="663">
        <f t="shared" si="12"/>
        <v>1</v>
      </c>
      <c r="I45" s="662">
        <f t="shared" si="12"/>
        <v>0.84615384615384615</v>
      </c>
      <c r="J45" s="650"/>
      <c r="K45" s="644"/>
      <c r="L45" s="644"/>
    </row>
    <row r="46" spans="1:17" ht="21" customHeight="1" x14ac:dyDescent="0.2">
      <c r="A46" s="1196"/>
      <c r="B46" s="684" t="s">
        <v>355</v>
      </c>
      <c r="C46" s="654">
        <f t="shared" si="12"/>
        <v>0.78947368421052633</v>
      </c>
      <c r="D46" s="654">
        <f t="shared" si="12"/>
        <v>0.5</v>
      </c>
      <c r="E46" s="654" t="str">
        <f t="shared" si="12"/>
        <v>-</v>
      </c>
      <c r="F46" s="654">
        <f t="shared" si="12"/>
        <v>1</v>
      </c>
      <c r="G46" s="654">
        <f t="shared" si="12"/>
        <v>1</v>
      </c>
      <c r="H46" s="654" t="str">
        <f t="shared" si="12"/>
        <v>-</v>
      </c>
      <c r="I46" s="655">
        <f t="shared" si="12"/>
        <v>0.79166666666666663</v>
      </c>
      <c r="J46" s="707"/>
      <c r="K46" s="644"/>
      <c r="L46" s="644"/>
    </row>
    <row r="47" spans="1:17" ht="21" hidden="1" customHeight="1" x14ac:dyDescent="0.2">
      <c r="A47" s="1196"/>
      <c r="B47" s="685" t="s">
        <v>356</v>
      </c>
      <c r="C47" s="663" t="str">
        <f t="shared" si="12"/>
        <v>-</v>
      </c>
      <c r="D47" s="663" t="str">
        <f t="shared" si="12"/>
        <v>-</v>
      </c>
      <c r="E47" s="663" t="str">
        <f t="shared" si="12"/>
        <v>-</v>
      </c>
      <c r="F47" s="663" t="str">
        <f t="shared" si="12"/>
        <v>-</v>
      </c>
      <c r="G47" s="663" t="str">
        <f t="shared" si="12"/>
        <v>-</v>
      </c>
      <c r="H47" s="663" t="str">
        <f t="shared" si="12"/>
        <v>-</v>
      </c>
      <c r="I47" s="662" t="str">
        <f t="shared" si="12"/>
        <v>-</v>
      </c>
      <c r="J47" s="318"/>
      <c r="K47" s="659"/>
      <c r="L47" s="644"/>
    </row>
    <row r="48" spans="1:17" ht="21" customHeight="1" x14ac:dyDescent="0.2">
      <c r="A48" s="1196"/>
      <c r="B48" s="190" t="s">
        <v>362</v>
      </c>
      <c r="C48" s="245">
        <f t="shared" si="12"/>
        <v>0.82051282051282048</v>
      </c>
      <c r="D48" s="245">
        <f t="shared" si="12"/>
        <v>0.66666666666666663</v>
      </c>
      <c r="E48" s="245" t="str">
        <f t="shared" si="12"/>
        <v>-</v>
      </c>
      <c r="F48" s="245">
        <f t="shared" si="12"/>
        <v>1</v>
      </c>
      <c r="G48" s="245">
        <f t="shared" si="12"/>
        <v>1</v>
      </c>
      <c r="H48" s="245">
        <f t="shared" si="12"/>
        <v>1</v>
      </c>
      <c r="I48" s="813">
        <f t="shared" si="12"/>
        <v>0.83673469387755106</v>
      </c>
      <c r="J48" s="836"/>
      <c r="K48" s="837"/>
      <c r="L48" s="644"/>
    </row>
    <row r="49" spans="1:17" ht="21" hidden="1" customHeight="1" x14ac:dyDescent="0.2">
      <c r="A49" s="1196"/>
      <c r="B49" s="695" t="s">
        <v>291</v>
      </c>
      <c r="C49" s="654">
        <f t="shared" si="12"/>
        <v>1</v>
      </c>
      <c r="D49" s="654">
        <f t="shared" si="12"/>
        <v>0.66666666666666663</v>
      </c>
      <c r="E49" s="654" t="str">
        <f t="shared" si="12"/>
        <v>-</v>
      </c>
      <c r="F49" s="654">
        <f t="shared" si="12"/>
        <v>1</v>
      </c>
      <c r="G49" s="654">
        <f t="shared" si="12"/>
        <v>1</v>
      </c>
      <c r="H49" s="654" t="str">
        <f t="shared" si="12"/>
        <v>-</v>
      </c>
      <c r="I49" s="655">
        <f t="shared" si="12"/>
        <v>0.93333333333333335</v>
      </c>
      <c r="J49" s="834"/>
      <c r="K49" s="659"/>
      <c r="L49" s="644"/>
    </row>
    <row r="50" spans="1:17" s="644" customFormat="1" ht="21" hidden="1" customHeight="1" x14ac:dyDescent="0.2">
      <c r="A50" s="1196"/>
      <c r="B50" s="664" t="s">
        <v>292</v>
      </c>
      <c r="C50" s="663">
        <f t="shared" si="12"/>
        <v>0.875</v>
      </c>
      <c r="D50" s="663">
        <f t="shared" si="12"/>
        <v>0.5</v>
      </c>
      <c r="E50" s="663">
        <f t="shared" si="12"/>
        <v>1</v>
      </c>
      <c r="F50" s="663" t="str">
        <f t="shared" si="12"/>
        <v>-</v>
      </c>
      <c r="G50" s="663">
        <f t="shared" si="12"/>
        <v>1</v>
      </c>
      <c r="H50" s="663">
        <f t="shared" si="12"/>
        <v>1</v>
      </c>
      <c r="I50" s="662">
        <f t="shared" si="12"/>
        <v>0.8571428571428571</v>
      </c>
      <c r="J50" s="318"/>
      <c r="K50" s="659"/>
    </row>
    <row r="51" spans="1:17" s="644" customFormat="1" ht="21" customHeight="1" x14ac:dyDescent="0.2">
      <c r="A51" s="1196"/>
      <c r="B51" s="695" t="s">
        <v>293</v>
      </c>
      <c r="C51" s="654">
        <f t="shared" si="12"/>
        <v>1</v>
      </c>
      <c r="D51" s="654" t="str">
        <f t="shared" si="12"/>
        <v>-</v>
      </c>
      <c r="E51" s="654">
        <f t="shared" si="12"/>
        <v>0</v>
      </c>
      <c r="F51" s="654" t="str">
        <f t="shared" si="12"/>
        <v>-</v>
      </c>
      <c r="G51" s="654">
        <f t="shared" si="12"/>
        <v>0.66666666666666663</v>
      </c>
      <c r="H51" s="654" t="str">
        <f t="shared" si="12"/>
        <v>-</v>
      </c>
      <c r="I51" s="655">
        <f t="shared" si="12"/>
        <v>0.75</v>
      </c>
      <c r="J51" s="834"/>
      <c r="K51" s="659"/>
    </row>
    <row r="52" spans="1:17" s="644" customFormat="1" ht="21" hidden="1" customHeight="1" x14ac:dyDescent="0.2">
      <c r="A52" s="1196"/>
      <c r="B52" s="875" t="s">
        <v>294</v>
      </c>
      <c r="C52" s="245">
        <f t="shared" si="12"/>
        <v>0.90909090909090906</v>
      </c>
      <c r="D52" s="245" t="str">
        <f t="shared" si="12"/>
        <v>-</v>
      </c>
      <c r="E52" s="245" t="str">
        <f t="shared" si="12"/>
        <v>-</v>
      </c>
      <c r="F52" s="245" t="str">
        <f t="shared" si="12"/>
        <v>-</v>
      </c>
      <c r="G52" s="245">
        <f t="shared" si="12"/>
        <v>1</v>
      </c>
      <c r="H52" s="245" t="str">
        <f t="shared" si="12"/>
        <v>-</v>
      </c>
      <c r="I52" s="813">
        <f t="shared" si="12"/>
        <v>0.9375</v>
      </c>
      <c r="J52" s="836"/>
      <c r="K52" s="837"/>
    </row>
    <row r="53" spans="1:17" s="644" customFormat="1" ht="21" hidden="1" customHeight="1" x14ac:dyDescent="0.2">
      <c r="A53" s="1196"/>
      <c r="B53" s="664" t="s">
        <v>269</v>
      </c>
      <c r="C53" s="245">
        <f t="shared" si="12"/>
        <v>0.94285714285714284</v>
      </c>
      <c r="D53" s="245">
        <f t="shared" si="12"/>
        <v>0.6</v>
      </c>
      <c r="E53" s="245">
        <f t="shared" si="12"/>
        <v>0.33333333333333331</v>
      </c>
      <c r="F53" s="245">
        <f t="shared" si="12"/>
        <v>1</v>
      </c>
      <c r="G53" s="245">
        <f t="shared" si="12"/>
        <v>0.91666666666666663</v>
      </c>
      <c r="H53" s="245">
        <f t="shared" si="12"/>
        <v>1</v>
      </c>
      <c r="I53" s="813">
        <f t="shared" si="12"/>
        <v>0.8771929824561403</v>
      </c>
      <c r="J53" s="836"/>
      <c r="K53" s="837"/>
    </row>
    <row r="54" spans="1:17" ht="21" customHeight="1" x14ac:dyDescent="0.2">
      <c r="A54" s="1196"/>
      <c r="B54" s="190" t="s">
        <v>583</v>
      </c>
      <c r="C54" s="259">
        <f>IF(OR(C46="-",C51="-"),"-",((C46-C51)*100))</f>
        <v>-21.052631578947366</v>
      </c>
      <c r="D54" s="259" t="str">
        <f t="shared" ref="D54:I54" si="13">IF(OR(D46="-",D51="-"),"-",((D46-D51)*100))</f>
        <v>-</v>
      </c>
      <c r="E54" s="259" t="str">
        <f t="shared" si="13"/>
        <v>-</v>
      </c>
      <c r="F54" s="259" t="str">
        <f t="shared" si="13"/>
        <v>-</v>
      </c>
      <c r="G54" s="259">
        <f t="shared" si="13"/>
        <v>33.333333333333336</v>
      </c>
      <c r="H54" s="259" t="str">
        <f t="shared" si="13"/>
        <v>-</v>
      </c>
      <c r="I54" s="815">
        <f t="shared" si="13"/>
        <v>4.1666666666666625</v>
      </c>
      <c r="J54" s="1046"/>
      <c r="K54" s="837"/>
      <c r="L54" s="644"/>
    </row>
    <row r="55" spans="1:17" s="644" customFormat="1" ht="21" customHeight="1" x14ac:dyDescent="0.2">
      <c r="A55" s="1196"/>
      <c r="B55" s="684" t="s">
        <v>585</v>
      </c>
      <c r="C55" s="693">
        <f>IF(OR(C46="-",C45="-"),"-",((C46-C45)*100))</f>
        <v>-1.0526315789473717</v>
      </c>
      <c r="D55" s="693" t="str">
        <f t="shared" ref="D55:H55" si="14">IF(OR(D46="-",D45="-"),"-",((D46-D45)*100))</f>
        <v>-</v>
      </c>
      <c r="E55" s="693" t="str">
        <f t="shared" si="14"/>
        <v>-</v>
      </c>
      <c r="F55" s="693">
        <f t="shared" si="14"/>
        <v>0</v>
      </c>
      <c r="G55" s="693">
        <f t="shared" si="14"/>
        <v>0</v>
      </c>
      <c r="H55" s="693" t="str">
        <f t="shared" si="14"/>
        <v>-</v>
      </c>
      <c r="I55" s="699">
        <f>IF(OR(I46="-",I45="-"),"-",((I46-I45)*100))</f>
        <v>-5.4487179487179516</v>
      </c>
      <c r="J55" s="835"/>
      <c r="K55" s="837"/>
      <c r="L55" s="260"/>
    </row>
    <row r="56" spans="1:17" ht="21" customHeight="1" x14ac:dyDescent="0.2">
      <c r="A56" s="646"/>
      <c r="B56" s="742"/>
      <c r="C56" s="760"/>
      <c r="D56" s="760"/>
      <c r="E56" s="760"/>
      <c r="F56" s="760"/>
      <c r="G56" s="760"/>
      <c r="H56" s="760"/>
      <c r="I56" s="778"/>
      <c r="J56" s="650"/>
      <c r="K56" s="644"/>
      <c r="L56" s="644"/>
    </row>
    <row r="57" spans="1:17" ht="21" customHeight="1" x14ac:dyDescent="0.2">
      <c r="A57" s="1196" t="s">
        <v>24</v>
      </c>
      <c r="B57" s="684" t="s">
        <v>353</v>
      </c>
      <c r="C57" s="666">
        <v>1</v>
      </c>
      <c r="D57" s="666">
        <v>0</v>
      </c>
      <c r="E57" s="666">
        <v>0</v>
      </c>
      <c r="F57" s="666">
        <v>0</v>
      </c>
      <c r="G57" s="666">
        <v>0</v>
      </c>
      <c r="H57" s="666">
        <v>0</v>
      </c>
      <c r="I57" s="653">
        <f>SUM(C57:H57)</f>
        <v>1</v>
      </c>
      <c r="J57" s="707"/>
      <c r="K57" s="644"/>
      <c r="L57" s="644"/>
      <c r="M57" s="644"/>
      <c r="N57" s="644"/>
      <c r="O57" s="644"/>
      <c r="P57" s="644"/>
      <c r="Q57" s="644"/>
    </row>
    <row r="58" spans="1:17" ht="21" customHeight="1" x14ac:dyDescent="0.2">
      <c r="A58" s="1196"/>
      <c r="B58" s="685" t="s">
        <v>354</v>
      </c>
      <c r="C58" s="671">
        <v>2</v>
      </c>
      <c r="D58" s="671">
        <v>0</v>
      </c>
      <c r="E58" s="671">
        <v>0</v>
      </c>
      <c r="F58" s="671">
        <v>0</v>
      </c>
      <c r="G58" s="671">
        <v>0</v>
      </c>
      <c r="H58" s="671">
        <v>0</v>
      </c>
      <c r="I58" s="656">
        <f>SUM(C58:H58)</f>
        <v>2</v>
      </c>
      <c r="J58" s="644"/>
      <c r="K58" s="644"/>
      <c r="L58" s="644"/>
      <c r="M58" s="644"/>
      <c r="N58" s="644"/>
      <c r="O58" s="644"/>
      <c r="P58" s="644"/>
      <c r="Q58" s="644"/>
    </row>
    <row r="59" spans="1:17" ht="21" customHeight="1" x14ac:dyDescent="0.2">
      <c r="A59" s="1196"/>
      <c r="B59" s="684" t="s">
        <v>355</v>
      </c>
      <c r="C59" s="666">
        <v>3</v>
      </c>
      <c r="D59" s="666">
        <v>0</v>
      </c>
      <c r="E59" s="666">
        <v>0</v>
      </c>
      <c r="F59" s="666">
        <v>0</v>
      </c>
      <c r="G59" s="666">
        <v>0</v>
      </c>
      <c r="H59" s="666">
        <v>0</v>
      </c>
      <c r="I59" s="653">
        <f>SUM(C59:H59)</f>
        <v>3</v>
      </c>
      <c r="J59" s="707"/>
      <c r="K59" s="644"/>
      <c r="L59" s="644"/>
      <c r="M59" s="644"/>
      <c r="N59" s="644"/>
      <c r="O59" s="644"/>
      <c r="P59" s="644"/>
      <c r="Q59" s="644"/>
    </row>
    <row r="60" spans="1:17" ht="21" hidden="1" customHeight="1" x14ac:dyDescent="0.2">
      <c r="A60" s="1196"/>
      <c r="B60" s="685" t="s">
        <v>356</v>
      </c>
      <c r="C60" s="688"/>
      <c r="D60" s="688"/>
      <c r="E60" s="688"/>
      <c r="F60" s="688"/>
      <c r="G60" s="688"/>
      <c r="H60" s="688"/>
      <c r="I60" s="689">
        <f>SUM(C60:H60)</f>
        <v>0</v>
      </c>
      <c r="J60" s="688"/>
      <c r="K60" s="644"/>
      <c r="L60" s="644"/>
      <c r="M60" s="644"/>
      <c r="N60" s="644"/>
      <c r="O60" s="644"/>
      <c r="P60" s="644"/>
      <c r="Q60" s="644"/>
    </row>
    <row r="61" spans="1:17" ht="21" customHeight="1" x14ac:dyDescent="0.2">
      <c r="A61" s="1196"/>
      <c r="B61" s="190" t="s">
        <v>362</v>
      </c>
      <c r="C61" s="660">
        <f t="shared" ref="C61:H61" si="15">SUM(C57:C60)</f>
        <v>6</v>
      </c>
      <c r="D61" s="660">
        <f t="shared" si="15"/>
        <v>0</v>
      </c>
      <c r="E61" s="660">
        <f t="shared" si="15"/>
        <v>0</v>
      </c>
      <c r="F61" s="660">
        <f t="shared" si="15"/>
        <v>0</v>
      </c>
      <c r="G61" s="660">
        <f t="shared" si="15"/>
        <v>0</v>
      </c>
      <c r="H61" s="660">
        <f t="shared" si="15"/>
        <v>0</v>
      </c>
      <c r="I61" s="247">
        <f>SUM(C61:H61)</f>
        <v>6</v>
      </c>
      <c r="J61" s="260"/>
      <c r="K61" s="644"/>
      <c r="L61" s="644"/>
      <c r="M61" s="644"/>
      <c r="N61" s="644"/>
      <c r="O61" s="644"/>
      <c r="P61" s="644"/>
      <c r="Q61" s="644"/>
    </row>
    <row r="62" spans="1:17" ht="21" hidden="1" customHeight="1" x14ac:dyDescent="0.2">
      <c r="A62" s="1196"/>
      <c r="B62" s="664" t="s">
        <v>291</v>
      </c>
      <c r="C62" s="671">
        <v>3</v>
      </c>
      <c r="D62" s="671">
        <v>0</v>
      </c>
      <c r="E62" s="671">
        <v>0</v>
      </c>
      <c r="F62" s="671">
        <v>0</v>
      </c>
      <c r="G62" s="671">
        <v>0</v>
      </c>
      <c r="H62" s="671">
        <v>0</v>
      </c>
      <c r="I62" s="656">
        <f>SUM(A62:H62)</f>
        <v>3</v>
      </c>
      <c r="J62" s="687"/>
      <c r="K62" s="644"/>
      <c r="L62" s="644"/>
      <c r="M62" s="644"/>
      <c r="N62" s="644"/>
      <c r="O62" s="644"/>
      <c r="P62" s="644"/>
      <c r="Q62" s="644"/>
    </row>
    <row r="63" spans="1:17" s="644" customFormat="1" ht="21" hidden="1" customHeight="1" x14ac:dyDescent="0.2">
      <c r="A63" s="1196"/>
      <c r="B63" s="664" t="s">
        <v>292</v>
      </c>
      <c r="C63" s="671">
        <v>1</v>
      </c>
      <c r="D63" s="671">
        <v>1</v>
      </c>
      <c r="E63" s="671">
        <v>0</v>
      </c>
      <c r="F63" s="671">
        <v>0</v>
      </c>
      <c r="G63" s="671">
        <v>0</v>
      </c>
      <c r="H63" s="671">
        <v>0</v>
      </c>
      <c r="I63" s="656">
        <f>SUM(A63:H63)</f>
        <v>2</v>
      </c>
      <c r="J63" s="687"/>
    </row>
    <row r="64" spans="1:17" s="644" customFormat="1" ht="21" customHeight="1" x14ac:dyDescent="0.2">
      <c r="A64" s="1196"/>
      <c r="B64" s="695" t="s">
        <v>293</v>
      </c>
      <c r="C64" s="666">
        <v>3</v>
      </c>
      <c r="D64" s="666">
        <v>0</v>
      </c>
      <c r="E64" s="666">
        <v>0</v>
      </c>
      <c r="F64" s="666">
        <v>0</v>
      </c>
      <c r="G64" s="666">
        <v>0</v>
      </c>
      <c r="H64" s="666">
        <v>0</v>
      </c>
      <c r="I64" s="653">
        <f>SUM(A64:H64)</f>
        <v>3</v>
      </c>
      <c r="J64" s="686"/>
    </row>
    <row r="65" spans="1:27" s="644" customFormat="1" ht="21" hidden="1" customHeight="1" x14ac:dyDescent="0.2">
      <c r="A65" s="1196"/>
      <c r="B65" s="695" t="s">
        <v>294</v>
      </c>
      <c r="C65" s="686">
        <v>2</v>
      </c>
      <c r="D65" s="686">
        <v>0</v>
      </c>
      <c r="E65" s="686">
        <v>0</v>
      </c>
      <c r="F65" s="686">
        <v>0</v>
      </c>
      <c r="G65" s="686">
        <v>0</v>
      </c>
      <c r="H65" s="686">
        <v>0</v>
      </c>
      <c r="I65" s="653">
        <f>SUM(C65:H65)</f>
        <v>2</v>
      </c>
      <c r="J65" s="687"/>
      <c r="M65" s="311"/>
      <c r="N65" s="311"/>
      <c r="O65" s="311"/>
      <c r="P65" s="311"/>
      <c r="Q65" s="311"/>
      <c r="R65" s="311"/>
      <c r="S65" s="311"/>
      <c r="T65" s="311"/>
      <c r="U65" s="311"/>
      <c r="V65" s="651"/>
      <c r="W65" s="651"/>
      <c r="X65" s="651"/>
    </row>
    <row r="66" spans="1:27" s="644" customFormat="1" ht="21" hidden="1" customHeight="1" x14ac:dyDescent="0.2">
      <c r="A66" s="1196"/>
      <c r="B66" s="695" t="s">
        <v>269</v>
      </c>
      <c r="C66" s="666">
        <f t="shared" ref="C66:I66" si="16">SUM(C62:C65)</f>
        <v>9</v>
      </c>
      <c r="D66" s="666">
        <f t="shared" si="16"/>
        <v>1</v>
      </c>
      <c r="E66" s="666">
        <f t="shared" si="16"/>
        <v>0</v>
      </c>
      <c r="F66" s="666">
        <f t="shared" si="16"/>
        <v>0</v>
      </c>
      <c r="G66" s="666">
        <f t="shared" si="16"/>
        <v>0</v>
      </c>
      <c r="H66" s="666">
        <f t="shared" si="16"/>
        <v>0</v>
      </c>
      <c r="I66" s="653">
        <f t="shared" si="16"/>
        <v>10</v>
      </c>
      <c r="J66" s="687"/>
      <c r="M66" s="311"/>
      <c r="N66" s="311"/>
      <c r="O66" s="311"/>
      <c r="P66" s="311"/>
      <c r="Q66" s="311"/>
      <c r="R66" s="311"/>
      <c r="S66" s="311"/>
      <c r="T66" s="311"/>
      <c r="U66" s="311"/>
      <c r="V66" s="651"/>
      <c r="W66" s="651"/>
      <c r="X66" s="651"/>
    </row>
    <row r="67" spans="1:27" ht="21" customHeight="1" x14ac:dyDescent="0.2">
      <c r="A67" s="1196"/>
      <c r="B67" s="190" t="s">
        <v>582</v>
      </c>
      <c r="C67" s="687">
        <f>C59-C64</f>
        <v>0</v>
      </c>
      <c r="D67" s="687">
        <f t="shared" ref="D67:I67" si="17">D59-D64</f>
        <v>0</v>
      </c>
      <c r="E67" s="687">
        <f t="shared" si="17"/>
        <v>0</v>
      </c>
      <c r="F67" s="687">
        <f t="shared" si="17"/>
        <v>0</v>
      </c>
      <c r="G67" s="687">
        <f t="shared" si="17"/>
        <v>0</v>
      </c>
      <c r="H67" s="687">
        <f t="shared" si="17"/>
        <v>0</v>
      </c>
      <c r="I67" s="697">
        <f t="shared" si="17"/>
        <v>0</v>
      </c>
      <c r="J67" s="687"/>
      <c r="K67" s="644"/>
      <c r="L67" s="311"/>
      <c r="M67" s="311"/>
      <c r="N67" s="311"/>
      <c r="O67" s="311"/>
      <c r="P67" s="311"/>
      <c r="Q67" s="311"/>
      <c r="R67" s="311"/>
      <c r="S67" s="311"/>
      <c r="T67" s="311"/>
      <c r="U67" s="311"/>
      <c r="V67" s="651"/>
      <c r="W67" s="651"/>
      <c r="X67" s="651"/>
      <c r="Y67" s="747"/>
      <c r="Z67" s="747"/>
      <c r="AA67" s="747"/>
    </row>
    <row r="68" spans="1:27" s="644" customFormat="1" ht="21" customHeight="1" x14ac:dyDescent="0.2">
      <c r="A68" s="1196"/>
      <c r="B68" s="684" t="s">
        <v>584</v>
      </c>
      <c r="C68" s="686">
        <f>C59-C58</f>
        <v>1</v>
      </c>
      <c r="D68" s="686">
        <f t="shared" ref="D68:I68" si="18">D59-D58</f>
        <v>0</v>
      </c>
      <c r="E68" s="686">
        <f t="shared" si="18"/>
        <v>0</v>
      </c>
      <c r="F68" s="686">
        <f t="shared" si="18"/>
        <v>0</v>
      </c>
      <c r="G68" s="686">
        <f t="shared" si="18"/>
        <v>0</v>
      </c>
      <c r="H68" s="686">
        <f t="shared" si="18"/>
        <v>0</v>
      </c>
      <c r="I68" s="696">
        <f t="shared" si="18"/>
        <v>1</v>
      </c>
      <c r="J68" s="686"/>
      <c r="L68" s="687"/>
      <c r="M68" s="311"/>
      <c r="N68" s="311"/>
      <c r="O68" s="311"/>
      <c r="P68" s="311"/>
      <c r="Q68" s="311"/>
      <c r="R68" s="311"/>
      <c r="S68" s="311"/>
      <c r="T68" s="311"/>
      <c r="U68" s="311"/>
      <c r="V68" s="651"/>
      <c r="W68" s="651"/>
      <c r="X68" s="651"/>
      <c r="Y68" s="747"/>
      <c r="Z68" s="747"/>
      <c r="AA68" s="747"/>
    </row>
    <row r="69" spans="1:27" ht="21" customHeight="1" x14ac:dyDescent="0.2">
      <c r="A69" s="646"/>
      <c r="B69" s="742"/>
      <c r="C69" s="760"/>
      <c r="D69" s="760"/>
      <c r="E69" s="760"/>
      <c r="F69" s="760"/>
      <c r="G69" s="760"/>
      <c r="H69" s="760"/>
      <c r="I69" s="778"/>
      <c r="J69" s="644"/>
      <c r="K69" s="714"/>
      <c r="L69" s="710"/>
      <c r="M69" s="711"/>
      <c r="N69" s="711"/>
      <c r="O69" s="711"/>
      <c r="P69" s="711"/>
      <c r="Q69" s="711"/>
      <c r="R69" s="711"/>
      <c r="S69" s="711"/>
      <c r="T69" s="311"/>
      <c r="U69" s="311"/>
      <c r="V69" s="651"/>
      <c r="W69" s="651"/>
      <c r="X69" s="651"/>
      <c r="Y69" s="747"/>
      <c r="Z69" s="747"/>
      <c r="AA69" s="747"/>
    </row>
    <row r="70" spans="1:27" ht="21" customHeight="1" x14ac:dyDescent="0.2">
      <c r="A70" s="1196" t="s">
        <v>420</v>
      </c>
      <c r="B70" s="684" t="s">
        <v>353</v>
      </c>
      <c r="C70" s="668">
        <v>37.6</v>
      </c>
      <c r="D70" s="669">
        <v>78.400000000000006</v>
      </c>
      <c r="E70" s="669" t="s">
        <v>77</v>
      </c>
      <c r="F70" s="669">
        <v>29</v>
      </c>
      <c r="G70" s="668" t="s">
        <v>77</v>
      </c>
      <c r="H70" s="669" t="s">
        <v>77</v>
      </c>
      <c r="I70" s="699">
        <v>37.6</v>
      </c>
      <c r="J70" s="668"/>
      <c r="K70" s="717"/>
      <c r="L70" s="712"/>
      <c r="M70" s="783"/>
      <c r="N70" s="713"/>
      <c r="O70" s="713"/>
      <c r="P70" s="713"/>
      <c r="Q70" s="713"/>
      <c r="R70" s="713"/>
      <c r="S70" s="713"/>
      <c r="T70" s="311"/>
      <c r="U70" s="311"/>
      <c r="V70" s="651"/>
      <c r="W70" s="651"/>
      <c r="X70" s="651"/>
      <c r="Y70" s="747"/>
      <c r="Z70" s="747"/>
      <c r="AA70" s="747"/>
    </row>
    <row r="71" spans="1:27" ht="21" customHeight="1" x14ac:dyDescent="0.2">
      <c r="A71" s="1196"/>
      <c r="B71" s="685" t="s">
        <v>354</v>
      </c>
      <c r="C71" s="672">
        <v>46.8</v>
      </c>
      <c r="D71" s="672" t="s">
        <v>77</v>
      </c>
      <c r="E71" s="672" t="s">
        <v>77</v>
      </c>
      <c r="F71" s="672">
        <v>7.6</v>
      </c>
      <c r="G71" s="672">
        <v>14.6</v>
      </c>
      <c r="H71" s="672">
        <v>33.799999999999997</v>
      </c>
      <c r="I71" s="815">
        <v>36</v>
      </c>
      <c r="J71" s="672"/>
      <c r="K71" s="838"/>
      <c r="L71" s="712"/>
      <c r="M71" s="783"/>
      <c r="N71" s="713"/>
      <c r="O71" s="713"/>
      <c r="P71" s="713"/>
      <c r="Q71" s="713"/>
      <c r="R71" s="713"/>
      <c r="S71" s="713"/>
      <c r="T71" s="311"/>
      <c r="U71" s="311"/>
      <c r="V71" s="651"/>
      <c r="W71" s="651"/>
      <c r="X71" s="651"/>
      <c r="Y71" s="747"/>
      <c r="Z71" s="747"/>
      <c r="AA71" s="747"/>
    </row>
    <row r="72" spans="1:27" ht="21" customHeight="1" x14ac:dyDescent="0.2">
      <c r="A72" s="1196"/>
      <c r="B72" s="684" t="s">
        <v>355</v>
      </c>
      <c r="C72" s="668">
        <v>50.5</v>
      </c>
      <c r="D72" s="668">
        <v>203.39999999999998</v>
      </c>
      <c r="E72" s="668" t="s">
        <v>77</v>
      </c>
      <c r="F72" s="668">
        <v>16.600000000000001</v>
      </c>
      <c r="G72" s="668">
        <v>128.5</v>
      </c>
      <c r="H72" s="668" t="s">
        <v>77</v>
      </c>
      <c r="I72" s="699">
        <v>63.2</v>
      </c>
      <c r="J72" s="668"/>
      <c r="K72" s="717"/>
      <c r="L72" s="712"/>
      <c r="M72" s="783"/>
      <c r="N72" s="713"/>
      <c r="O72" s="713"/>
      <c r="P72" s="713"/>
      <c r="Q72" s="713"/>
      <c r="R72" s="713"/>
      <c r="S72" s="713"/>
      <c r="T72" s="311"/>
      <c r="U72" s="311"/>
      <c r="V72" s="651"/>
      <c r="W72" s="651"/>
      <c r="X72" s="651"/>
      <c r="Y72" s="747"/>
      <c r="Z72" s="747"/>
      <c r="AA72" s="747"/>
    </row>
    <row r="73" spans="1:27" ht="21" hidden="1" customHeight="1" x14ac:dyDescent="0.2">
      <c r="A73" s="1196"/>
      <c r="B73" s="685" t="s">
        <v>356</v>
      </c>
      <c r="C73" s="672"/>
      <c r="D73" s="672"/>
      <c r="E73" s="672" t="s">
        <v>77</v>
      </c>
      <c r="F73" s="672"/>
      <c r="G73" s="672"/>
      <c r="H73" s="672"/>
      <c r="I73" s="699"/>
      <c r="J73" s="672"/>
      <c r="K73" s="838"/>
      <c r="L73" s="712"/>
      <c r="M73" s="783"/>
      <c r="N73" s="713"/>
      <c r="O73" s="713"/>
      <c r="P73" s="713"/>
      <c r="Q73" s="713"/>
      <c r="R73" s="713"/>
      <c r="S73" s="713"/>
      <c r="T73" s="311"/>
      <c r="U73" s="311"/>
      <c r="V73" s="651"/>
      <c r="W73" s="651"/>
      <c r="X73" s="651"/>
      <c r="Y73" s="747"/>
      <c r="Z73" s="747"/>
      <c r="AA73" s="747"/>
    </row>
    <row r="74" spans="1:27" ht="21" customHeight="1" x14ac:dyDescent="0.2">
      <c r="A74" s="1196"/>
      <c r="B74" s="190" t="s">
        <v>362</v>
      </c>
      <c r="C74" s="672">
        <v>47.4</v>
      </c>
      <c r="D74" s="672">
        <v>141.6</v>
      </c>
      <c r="E74" s="672" t="s">
        <v>77</v>
      </c>
      <c r="F74" s="672">
        <v>16.600000000000001</v>
      </c>
      <c r="G74" s="672">
        <v>119</v>
      </c>
      <c r="H74" s="672">
        <v>33.799999999999997</v>
      </c>
      <c r="I74" s="815">
        <v>47.4</v>
      </c>
      <c r="J74" s="672"/>
      <c r="K74" s="838"/>
      <c r="L74" s="712"/>
      <c r="M74" s="783"/>
      <c r="N74" s="713"/>
      <c r="O74" s="713"/>
      <c r="P74" s="713"/>
      <c r="Q74" s="713"/>
      <c r="R74" s="713"/>
      <c r="S74" s="713"/>
      <c r="T74" s="311"/>
      <c r="U74" s="311"/>
      <c r="V74" s="651"/>
      <c r="W74" s="651"/>
      <c r="X74" s="651"/>
      <c r="Y74" s="747"/>
      <c r="Z74" s="747"/>
      <c r="AA74" s="747"/>
    </row>
    <row r="75" spans="1:27" ht="21" hidden="1" customHeight="1" x14ac:dyDescent="0.2">
      <c r="A75" s="1196"/>
      <c r="B75" s="695" t="s">
        <v>291</v>
      </c>
      <c r="C75" s="668">
        <v>19.600000000000001</v>
      </c>
      <c r="D75" s="669">
        <v>42.2</v>
      </c>
      <c r="E75" s="668" t="s">
        <v>77</v>
      </c>
      <c r="F75" s="669">
        <v>13.8</v>
      </c>
      <c r="G75" s="668">
        <v>64.900000000000006</v>
      </c>
      <c r="H75" s="669" t="s">
        <v>77</v>
      </c>
      <c r="I75" s="699">
        <v>22.8</v>
      </c>
      <c r="J75" s="668"/>
      <c r="K75" s="717"/>
      <c r="L75" s="715"/>
      <c r="M75" s="783"/>
      <c r="N75" s="713"/>
      <c r="O75" s="713"/>
      <c r="P75" s="713"/>
      <c r="Q75" s="713"/>
      <c r="R75" s="713"/>
      <c r="S75" s="713"/>
      <c r="T75" s="311"/>
      <c r="U75" s="311"/>
      <c r="V75" s="651"/>
      <c r="W75" s="651"/>
      <c r="X75" s="651"/>
      <c r="Y75" s="747"/>
      <c r="Z75" s="747"/>
      <c r="AA75" s="747"/>
    </row>
    <row r="76" spans="1:27" s="644" customFormat="1" ht="21" hidden="1" customHeight="1" x14ac:dyDescent="0.2">
      <c r="A76" s="1196"/>
      <c r="B76" s="875" t="s">
        <v>292</v>
      </c>
      <c r="C76" s="1174">
        <v>43.2</v>
      </c>
      <c r="D76" s="1174">
        <v>313.8</v>
      </c>
      <c r="E76" s="1174">
        <v>370.4</v>
      </c>
      <c r="F76" s="1174" t="s">
        <v>77</v>
      </c>
      <c r="G76" s="1174">
        <v>104.1</v>
      </c>
      <c r="H76" s="1174">
        <v>14.8</v>
      </c>
      <c r="I76" s="815">
        <v>43.6</v>
      </c>
      <c r="J76" s="672"/>
      <c r="K76" s="838"/>
      <c r="L76" s="975"/>
      <c r="M76" s="783"/>
      <c r="N76" s="713"/>
      <c r="O76" s="713"/>
      <c r="P76" s="713"/>
      <c r="Q76" s="713"/>
      <c r="R76" s="713"/>
      <c r="S76" s="713"/>
      <c r="T76" s="311"/>
      <c r="U76" s="311"/>
      <c r="V76" s="651"/>
      <c r="W76" s="651"/>
      <c r="X76" s="651"/>
      <c r="Y76" s="747"/>
      <c r="Z76" s="747"/>
      <c r="AA76" s="747"/>
    </row>
    <row r="77" spans="1:27" s="644" customFormat="1" ht="21" customHeight="1" x14ac:dyDescent="0.2">
      <c r="A77" s="1196"/>
      <c r="B77" s="695" t="s">
        <v>293</v>
      </c>
      <c r="C77" s="668">
        <v>14.6</v>
      </c>
      <c r="D77" s="669" t="s">
        <v>77</v>
      </c>
      <c r="E77" s="669">
        <v>383.2</v>
      </c>
      <c r="F77" s="669" t="s">
        <v>77</v>
      </c>
      <c r="G77" s="668">
        <v>34.4</v>
      </c>
      <c r="H77" s="669" t="s">
        <v>77</v>
      </c>
      <c r="I77" s="699">
        <v>30.2</v>
      </c>
      <c r="J77" s="668"/>
      <c r="K77" s="717"/>
      <c r="L77" s="715"/>
      <c r="M77" s="783"/>
      <c r="N77" s="713"/>
      <c r="O77" s="713"/>
      <c r="P77" s="713"/>
      <c r="Q77" s="713"/>
      <c r="R77" s="713"/>
      <c r="S77" s="713"/>
      <c r="T77" s="311"/>
      <c r="U77" s="311"/>
      <c r="V77" s="651"/>
      <c r="W77" s="651"/>
      <c r="X77" s="651"/>
      <c r="Y77" s="747"/>
      <c r="Z77" s="747"/>
      <c r="AA77" s="747"/>
    </row>
    <row r="78" spans="1:27" ht="21" hidden="1" customHeight="1" x14ac:dyDescent="0.2">
      <c r="A78" s="1196"/>
      <c r="B78" s="875" t="s">
        <v>294</v>
      </c>
      <c r="C78" s="672">
        <v>44.6</v>
      </c>
      <c r="D78" s="672" t="s">
        <v>77</v>
      </c>
      <c r="E78" s="672" t="s">
        <v>77</v>
      </c>
      <c r="F78" s="672" t="s">
        <v>77</v>
      </c>
      <c r="G78" s="672">
        <v>72.599999999999994</v>
      </c>
      <c r="H78" s="672" t="s">
        <v>77</v>
      </c>
      <c r="I78" s="673">
        <v>54.3</v>
      </c>
      <c r="J78" s="672"/>
      <c r="K78" s="838"/>
      <c r="L78" s="715"/>
      <c r="M78" s="783"/>
      <c r="N78" s="713"/>
      <c r="O78" s="713"/>
      <c r="P78" s="713"/>
      <c r="Q78" s="713"/>
      <c r="R78" s="713"/>
      <c r="S78" s="713"/>
      <c r="T78" s="311"/>
      <c r="U78" s="311"/>
      <c r="V78" s="651"/>
      <c r="W78" s="651"/>
      <c r="X78" s="651"/>
      <c r="Y78" s="747"/>
      <c r="Z78" s="747"/>
      <c r="AA78" s="747"/>
    </row>
    <row r="79" spans="1:27" s="644" customFormat="1" ht="21" hidden="1" customHeight="1" x14ac:dyDescent="0.2">
      <c r="A79" s="1196"/>
      <c r="B79" s="664" t="s">
        <v>269</v>
      </c>
      <c r="C79" s="668">
        <v>23.8</v>
      </c>
      <c r="D79" s="668">
        <v>160.9</v>
      </c>
      <c r="E79" s="668">
        <v>370.4</v>
      </c>
      <c r="F79" s="668">
        <v>13.8</v>
      </c>
      <c r="G79" s="668">
        <v>67.900000000000006</v>
      </c>
      <c r="H79" s="668">
        <v>14.8</v>
      </c>
      <c r="I79" s="670">
        <v>33.6</v>
      </c>
      <c r="J79" s="672"/>
      <c r="K79" s="838"/>
      <c r="L79" s="715"/>
      <c r="M79" s="783"/>
      <c r="N79" s="713"/>
      <c r="O79" s="713"/>
      <c r="P79" s="713"/>
      <c r="Q79" s="713"/>
      <c r="R79" s="713"/>
      <c r="S79" s="713"/>
      <c r="T79" s="311"/>
      <c r="U79" s="311"/>
      <c r="V79" s="651"/>
      <c r="W79" s="651"/>
      <c r="X79" s="651"/>
      <c r="Y79" s="747"/>
      <c r="Z79" s="747"/>
      <c r="AA79" s="747"/>
    </row>
    <row r="80" spans="1:27" s="644" customFormat="1" ht="21" customHeight="1" x14ac:dyDescent="0.2">
      <c r="A80" s="1196"/>
      <c r="B80" s="190" t="s">
        <v>582</v>
      </c>
      <c r="C80" s="672">
        <f>IF(OR(C72="-",C77="-"),"-",((C72-C77)))</f>
        <v>35.9</v>
      </c>
      <c r="D80" s="672" t="str">
        <f t="shared" ref="D80:I80" si="19">IF(OR(D72="-",D77="-"),"-",((D72-D77)))</f>
        <v>-</v>
      </c>
      <c r="E80" s="672" t="str">
        <f t="shared" si="19"/>
        <v>-</v>
      </c>
      <c r="F80" s="672" t="str">
        <f t="shared" si="19"/>
        <v>-</v>
      </c>
      <c r="G80" s="672">
        <f t="shared" si="19"/>
        <v>94.1</v>
      </c>
      <c r="H80" s="672" t="str">
        <f t="shared" si="19"/>
        <v>-</v>
      </c>
      <c r="I80" s="815">
        <f t="shared" si="19"/>
        <v>33</v>
      </c>
      <c r="J80" s="259"/>
      <c r="K80" s="838"/>
      <c r="L80" s="717"/>
      <c r="M80" s="717"/>
      <c r="N80" s="717"/>
      <c r="O80" s="718"/>
      <c r="P80" s="311"/>
      <c r="Q80" s="311"/>
      <c r="R80" s="311"/>
      <c r="S80" s="311"/>
      <c r="T80" s="311"/>
      <c r="U80" s="311"/>
      <c r="V80" s="651"/>
      <c r="W80" s="651"/>
      <c r="X80" s="651"/>
      <c r="Y80" s="747"/>
      <c r="Z80" s="747"/>
      <c r="AA80" s="747"/>
    </row>
    <row r="81" spans="1:27" s="644" customFormat="1" ht="21" customHeight="1" x14ac:dyDescent="0.2">
      <c r="A81" s="1196"/>
      <c r="B81" s="1134" t="s">
        <v>584</v>
      </c>
      <c r="C81" s="668">
        <f>IF(OR(C72="-",C71="-"),"-",((C72-C71)))</f>
        <v>3.7000000000000028</v>
      </c>
      <c r="D81" s="669" t="str">
        <f t="shared" ref="D81:I81" si="20">IF(OR(D72="-",D71="-"),"-",((D72-D71)))</f>
        <v>-</v>
      </c>
      <c r="E81" s="669" t="str">
        <f t="shared" si="20"/>
        <v>-</v>
      </c>
      <c r="F81" s="669">
        <f t="shared" si="20"/>
        <v>9.0000000000000018</v>
      </c>
      <c r="G81" s="668">
        <f t="shared" si="20"/>
        <v>113.9</v>
      </c>
      <c r="H81" s="669" t="str">
        <f t="shared" si="20"/>
        <v>-</v>
      </c>
      <c r="I81" s="699">
        <f t="shared" si="20"/>
        <v>27.200000000000003</v>
      </c>
      <c r="J81" s="693"/>
      <c r="K81" s="838"/>
      <c r="L81" s="838"/>
      <c r="M81" s="717"/>
      <c r="N81" s="717"/>
      <c r="O81" s="718"/>
      <c r="P81" s="311"/>
      <c r="Q81" s="311"/>
      <c r="R81" s="311"/>
      <c r="S81" s="311"/>
      <c r="T81" s="311"/>
      <c r="U81" s="311"/>
      <c r="V81" s="651"/>
      <c r="W81" s="651"/>
      <c r="X81" s="651"/>
      <c r="Y81" s="747"/>
      <c r="Z81" s="747"/>
      <c r="AA81" s="747"/>
    </row>
    <row r="82" spans="1:27" x14ac:dyDescent="0.2">
      <c r="A82" s="179" t="s">
        <v>84</v>
      </c>
      <c r="B82" s="425"/>
      <c r="C82" s="426"/>
      <c r="D82" s="426"/>
      <c r="E82" s="426"/>
      <c r="F82" s="426"/>
      <c r="G82" s="426"/>
      <c r="H82" s="426"/>
      <c r="I82" s="426"/>
      <c r="J82" s="1035"/>
      <c r="L82" s="311"/>
      <c r="M82" s="311"/>
      <c r="N82" s="311"/>
      <c r="O82" s="311"/>
      <c r="P82" s="311"/>
      <c r="Q82" s="311"/>
      <c r="R82" s="311"/>
      <c r="S82" s="311"/>
      <c r="T82" s="311"/>
      <c r="U82" s="311"/>
      <c r="V82" s="651"/>
      <c r="W82" s="651"/>
      <c r="X82" s="651"/>
      <c r="Y82" s="747"/>
      <c r="Z82" s="747"/>
      <c r="AA82" s="747"/>
    </row>
    <row r="83" spans="1:27" x14ac:dyDescent="0.2">
      <c r="A83" s="116"/>
      <c r="B83" s="194"/>
      <c r="C83" s="229"/>
      <c r="D83" s="229"/>
      <c r="E83" s="229"/>
      <c r="F83" s="229"/>
      <c r="G83" s="229"/>
      <c r="H83" s="229"/>
      <c r="I83" s="229"/>
      <c r="L83" s="747"/>
      <c r="M83" s="747"/>
      <c r="N83" s="651"/>
      <c r="O83" s="651"/>
      <c r="P83" s="651"/>
      <c r="Q83" s="651"/>
      <c r="R83" s="651"/>
      <c r="S83" s="651"/>
      <c r="T83" s="651"/>
      <c r="U83" s="651"/>
      <c r="V83" s="651"/>
      <c r="W83" s="651"/>
      <c r="X83" s="651"/>
      <c r="Y83" s="747"/>
      <c r="Z83" s="747"/>
      <c r="AA83" s="747"/>
    </row>
    <row r="84" spans="1:27" x14ac:dyDescent="0.2">
      <c r="A84" s="58" t="s">
        <v>56</v>
      </c>
      <c r="B84" s="14"/>
      <c r="C84" s="205"/>
      <c r="D84" s="206"/>
      <c r="E84" s="206"/>
      <c r="F84" s="206"/>
      <c r="G84" s="206"/>
      <c r="H84" s="95"/>
      <c r="I84" s="207"/>
      <c r="L84" s="747"/>
      <c r="M84" s="747"/>
      <c r="N84" s="651"/>
      <c r="O84" s="651"/>
      <c r="P84" s="651"/>
      <c r="Q84" s="651"/>
      <c r="R84" s="651"/>
      <c r="S84" s="651"/>
      <c r="T84" s="651"/>
      <c r="U84" s="651"/>
      <c r="V84" s="651"/>
      <c r="W84" s="651"/>
      <c r="X84" s="651"/>
      <c r="Y84" s="747"/>
      <c r="Z84" s="747"/>
      <c r="AA84" s="747"/>
    </row>
    <row r="85" spans="1:27" ht="24" customHeight="1" x14ac:dyDescent="0.2">
      <c r="A85" s="1231" t="s">
        <v>132</v>
      </c>
      <c r="B85" s="1231"/>
      <c r="C85" s="1231"/>
      <c r="D85" s="1231"/>
      <c r="E85" s="1231"/>
      <c r="F85" s="1231"/>
      <c r="G85" s="1231"/>
      <c r="H85" s="1231"/>
      <c r="I85" s="1231"/>
      <c r="L85" s="747"/>
      <c r="M85" s="747"/>
      <c r="N85" s="747"/>
      <c r="O85" s="747"/>
      <c r="P85" s="747"/>
      <c r="Q85" s="747"/>
      <c r="R85" s="747"/>
      <c r="S85" s="747"/>
      <c r="T85" s="747"/>
      <c r="U85" s="747"/>
      <c r="V85" s="747"/>
      <c r="W85" s="747"/>
      <c r="X85" s="747"/>
      <c r="Y85" s="747"/>
      <c r="Z85" s="747"/>
      <c r="AA85" s="747"/>
    </row>
    <row r="86" spans="1:27" s="644" customFormat="1" x14ac:dyDescent="0.2">
      <c r="A86" s="288" t="s">
        <v>460</v>
      </c>
      <c r="B86" s="1030"/>
      <c r="C86" s="1030"/>
      <c r="D86" s="1030"/>
      <c r="E86" s="1030"/>
      <c r="F86" s="1030"/>
      <c r="G86" s="1030"/>
      <c r="H86" s="1030"/>
      <c r="I86" s="1030"/>
      <c r="L86" s="747"/>
      <c r="M86" s="747"/>
      <c r="N86" s="747"/>
      <c r="O86" s="747"/>
      <c r="P86" s="747"/>
      <c r="Q86" s="747"/>
      <c r="R86" s="747"/>
      <c r="S86" s="747"/>
      <c r="T86" s="747"/>
      <c r="U86" s="747"/>
      <c r="V86" s="747"/>
      <c r="W86" s="747"/>
      <c r="X86" s="747"/>
      <c r="Y86" s="747"/>
      <c r="Z86" s="747"/>
      <c r="AA86" s="747"/>
    </row>
    <row r="87" spans="1:27" ht="26.25" customHeight="1" x14ac:dyDescent="0.2">
      <c r="A87" s="1231" t="s">
        <v>469</v>
      </c>
      <c r="B87" s="1231"/>
      <c r="C87" s="1231"/>
      <c r="D87" s="1231"/>
      <c r="E87" s="1231"/>
      <c r="F87" s="1231"/>
      <c r="G87" s="1231"/>
      <c r="H87" s="1231"/>
      <c r="I87" s="1231"/>
      <c r="L87" s="747"/>
      <c r="M87" s="747"/>
      <c r="N87" s="747"/>
      <c r="O87" s="747"/>
      <c r="P87" s="747"/>
      <c r="Q87" s="747"/>
      <c r="R87" s="747"/>
      <c r="S87" s="747"/>
      <c r="T87" s="747"/>
      <c r="U87" s="747"/>
      <c r="V87" s="747"/>
      <c r="W87" s="747"/>
      <c r="X87" s="747"/>
      <c r="Y87" s="747"/>
      <c r="Z87" s="747"/>
      <c r="AA87" s="747"/>
    </row>
    <row r="88" spans="1:27" x14ac:dyDescent="0.2">
      <c r="A88" s="1238" t="s">
        <v>432</v>
      </c>
      <c r="B88" s="1238"/>
      <c r="C88" s="1238"/>
      <c r="D88" s="1238"/>
      <c r="E88" s="1238"/>
      <c r="F88" s="1238"/>
      <c r="G88" s="1238"/>
      <c r="H88" s="1238"/>
      <c r="I88" s="1238"/>
    </row>
    <row r="89" spans="1:27" x14ac:dyDescent="0.2">
      <c r="A89" s="1231" t="s">
        <v>463</v>
      </c>
      <c r="B89" s="1231"/>
      <c r="C89" s="1231"/>
      <c r="D89" s="1231"/>
      <c r="E89" s="1231"/>
      <c r="F89" s="1231"/>
      <c r="G89" s="1231"/>
      <c r="H89" s="1231"/>
      <c r="I89" s="1231"/>
    </row>
    <row r="90" spans="1:27" ht="35.25" customHeight="1" x14ac:dyDescent="0.2">
      <c r="A90" s="1267" t="s">
        <v>201</v>
      </c>
      <c r="B90" s="1267"/>
      <c r="C90" s="1267"/>
      <c r="D90" s="1267"/>
      <c r="E90" s="1267"/>
      <c r="F90" s="1267"/>
      <c r="G90" s="1267"/>
      <c r="H90" s="1267"/>
      <c r="I90" s="1267"/>
      <c r="J90" s="184"/>
      <c r="K90" s="184"/>
      <c r="L90" s="184"/>
      <c r="M90" s="184"/>
      <c r="N90" s="184"/>
      <c r="O90" s="184"/>
      <c r="P90" s="184"/>
    </row>
    <row r="91" spans="1:27" ht="13.5" x14ac:dyDescent="0.2">
      <c r="A91" s="1266" t="s">
        <v>470</v>
      </c>
      <c r="B91" s="1266"/>
      <c r="C91" s="1266"/>
      <c r="D91" s="1266"/>
      <c r="E91" s="1266"/>
      <c r="F91" s="1266"/>
      <c r="G91" s="1266"/>
      <c r="H91" s="1266"/>
      <c r="I91" s="1266"/>
      <c r="J91" s="19"/>
      <c r="K91" s="19"/>
      <c r="L91" s="123"/>
      <c r="M91" s="19"/>
      <c r="N91" s="19"/>
      <c r="O91" s="19"/>
      <c r="P91" s="19"/>
    </row>
    <row r="109" spans="10:10" x14ac:dyDescent="0.2">
      <c r="J109" s="182">
        <v>128</v>
      </c>
    </row>
  </sheetData>
  <mergeCells count="13">
    <mergeCell ref="A91:I91"/>
    <mergeCell ref="A85:I85"/>
    <mergeCell ref="A87:I87"/>
    <mergeCell ref="A88:I88"/>
    <mergeCell ref="A89:I89"/>
    <mergeCell ref="A90:I90"/>
    <mergeCell ref="A2:I2"/>
    <mergeCell ref="A44:A55"/>
    <mergeCell ref="A57:A68"/>
    <mergeCell ref="A70:A81"/>
    <mergeCell ref="A5:A16"/>
    <mergeCell ref="A18:A29"/>
    <mergeCell ref="A31:A42"/>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6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V159"/>
  <sheetViews>
    <sheetView showGridLines="0" zoomScaleNormal="100" workbookViewId="0">
      <pane ySplit="4" topLeftCell="A5" activePane="bottomLeft" state="frozen"/>
      <selection pane="bottomLeft" activeCell="A2" sqref="A2"/>
    </sheetView>
  </sheetViews>
  <sheetFormatPr defaultColWidth="9.28515625" defaultRowHeight="12.75" x14ac:dyDescent="0.2"/>
  <cols>
    <col min="1" max="1" width="8.7109375" style="182" customWidth="1"/>
    <col min="2" max="2" width="44.5703125" style="183" customWidth="1"/>
    <col min="3" max="4" width="7.7109375" style="186" customWidth="1"/>
    <col min="5" max="5" width="7.42578125" style="186" customWidth="1"/>
    <col min="6" max="6" width="7.7109375" style="186" customWidth="1"/>
    <col min="7" max="12" width="7.42578125" style="186" customWidth="1"/>
    <col min="13" max="14" width="7.7109375" style="186" customWidth="1"/>
    <col min="15" max="15" width="7.42578125" style="186" customWidth="1"/>
    <col min="16" max="16" width="0.28515625" style="182" customWidth="1"/>
    <col min="17" max="17" width="11.7109375" style="182" customWidth="1"/>
    <col min="18" max="18" width="9.28515625" style="182"/>
    <col min="19" max="19" width="9.28515625" style="311"/>
    <col min="20" max="32" width="6" style="311" customWidth="1"/>
    <col min="33" max="37" width="9.28515625" style="311"/>
    <col min="38" max="16384" width="9.28515625" style="182"/>
  </cols>
  <sheetData>
    <row r="1" spans="1:37" ht="16.5" customHeight="1" x14ac:dyDescent="0.2">
      <c r="A1" s="124" t="s">
        <v>85</v>
      </c>
      <c r="Q1" s="558" t="s">
        <v>136</v>
      </c>
    </row>
    <row r="2" spans="1:37" ht="17.25" x14ac:dyDescent="0.25">
      <c r="A2" s="861" t="s">
        <v>471</v>
      </c>
      <c r="Q2" s="558" t="s">
        <v>248</v>
      </c>
    </row>
    <row r="3" spans="1:37" ht="15.75" x14ac:dyDescent="0.25">
      <c r="A3" s="809"/>
      <c r="Q3" s="558" t="s">
        <v>160</v>
      </c>
    </row>
    <row r="4" spans="1:37" s="187" customFormat="1" ht="109.15" customHeight="1" x14ac:dyDescent="0.2">
      <c r="A4" s="188"/>
      <c r="B4" s="188"/>
      <c r="C4" s="224" t="s">
        <v>25</v>
      </c>
      <c r="D4" s="224" t="s">
        <v>26</v>
      </c>
      <c r="E4" s="224" t="s">
        <v>27</v>
      </c>
      <c r="F4" s="224" t="s">
        <v>275</v>
      </c>
      <c r="G4" s="224" t="s">
        <v>28</v>
      </c>
      <c r="H4" s="224" t="s">
        <v>29</v>
      </c>
      <c r="I4" s="224" t="s">
        <v>30</v>
      </c>
      <c r="J4" s="224" t="s">
        <v>31</v>
      </c>
      <c r="K4" s="224" t="s">
        <v>32</v>
      </c>
      <c r="L4" s="224" t="s">
        <v>33</v>
      </c>
      <c r="M4" s="224" t="s">
        <v>34</v>
      </c>
      <c r="N4" s="224" t="s">
        <v>35</v>
      </c>
      <c r="O4" s="224" t="s">
        <v>123</v>
      </c>
      <c r="P4" s="212"/>
      <c r="S4" s="795"/>
      <c r="T4" s="795"/>
      <c r="U4" s="795"/>
      <c r="V4" s="795"/>
      <c r="W4" s="795"/>
      <c r="X4" s="795"/>
      <c r="Y4" s="795"/>
      <c r="Z4" s="795"/>
      <c r="AA4" s="795"/>
      <c r="AB4" s="795"/>
      <c r="AC4" s="795"/>
      <c r="AD4" s="795"/>
      <c r="AE4" s="795"/>
      <c r="AF4" s="795"/>
      <c r="AG4" s="795"/>
      <c r="AH4" s="795"/>
      <c r="AI4" s="795"/>
      <c r="AJ4" s="795"/>
      <c r="AK4" s="795"/>
    </row>
    <row r="5" spans="1:37" ht="21" customHeight="1" x14ac:dyDescent="0.2">
      <c r="A5" s="1192" t="s">
        <v>227</v>
      </c>
      <c r="B5" s="684" t="s">
        <v>353</v>
      </c>
      <c r="C5" s="686">
        <v>3</v>
      </c>
      <c r="D5" s="686">
        <v>1</v>
      </c>
      <c r="E5" s="686">
        <v>3</v>
      </c>
      <c r="F5" s="686">
        <v>0</v>
      </c>
      <c r="G5" s="686">
        <v>3</v>
      </c>
      <c r="H5" s="666">
        <v>1</v>
      </c>
      <c r="I5" s="666">
        <v>8</v>
      </c>
      <c r="J5" s="666">
        <v>0</v>
      </c>
      <c r="K5" s="666">
        <v>1</v>
      </c>
      <c r="L5" s="666">
        <v>2</v>
      </c>
      <c r="M5" s="666">
        <v>0</v>
      </c>
      <c r="N5" s="666">
        <v>1</v>
      </c>
      <c r="O5" s="653">
        <f t="shared" ref="O5:O14" si="0">SUM(C5:N5)</f>
        <v>23</v>
      </c>
      <c r="P5" s="707"/>
      <c r="Q5" s="650"/>
    </row>
    <row r="6" spans="1:37" ht="21" customHeight="1" x14ac:dyDescent="0.2">
      <c r="A6" s="1196"/>
      <c r="B6" s="685" t="s">
        <v>354</v>
      </c>
      <c r="C6" s="688">
        <v>3</v>
      </c>
      <c r="D6" s="688">
        <v>2</v>
      </c>
      <c r="E6" s="688">
        <v>3</v>
      </c>
      <c r="F6" s="688">
        <v>1</v>
      </c>
      <c r="G6" s="688">
        <v>4</v>
      </c>
      <c r="H6" s="671">
        <v>2</v>
      </c>
      <c r="I6" s="671">
        <v>5</v>
      </c>
      <c r="J6" s="671">
        <v>0</v>
      </c>
      <c r="K6" s="671">
        <v>3</v>
      </c>
      <c r="L6" s="671">
        <v>4</v>
      </c>
      <c r="M6" s="671">
        <v>4</v>
      </c>
      <c r="N6" s="671">
        <v>0</v>
      </c>
      <c r="O6" s="656">
        <f t="shared" si="0"/>
        <v>31</v>
      </c>
      <c r="P6" s="644"/>
      <c r="Q6" s="650"/>
    </row>
    <row r="7" spans="1:37" ht="21" customHeight="1" x14ac:dyDescent="0.2">
      <c r="A7" s="1196"/>
      <c r="B7" s="684" t="s">
        <v>355</v>
      </c>
      <c r="C7" s="686">
        <v>0</v>
      </c>
      <c r="D7" s="686">
        <v>8</v>
      </c>
      <c r="E7" s="686">
        <v>1</v>
      </c>
      <c r="F7" s="686">
        <v>1</v>
      </c>
      <c r="G7" s="686">
        <v>3</v>
      </c>
      <c r="H7" s="686">
        <v>0</v>
      </c>
      <c r="I7" s="686">
        <v>6</v>
      </c>
      <c r="J7" s="686">
        <v>1</v>
      </c>
      <c r="K7" s="686">
        <v>2</v>
      </c>
      <c r="L7" s="686">
        <v>2</v>
      </c>
      <c r="M7" s="686">
        <v>2</v>
      </c>
      <c r="N7" s="686">
        <v>0</v>
      </c>
      <c r="O7" s="653">
        <f t="shared" si="0"/>
        <v>26</v>
      </c>
      <c r="P7" s="707"/>
      <c r="Q7" s="650"/>
    </row>
    <row r="8" spans="1:37" ht="21" hidden="1" customHeight="1" x14ac:dyDescent="0.2">
      <c r="A8" s="1196"/>
      <c r="B8" s="685" t="s">
        <v>356</v>
      </c>
      <c r="C8" s="703"/>
      <c r="D8" s="688"/>
      <c r="E8" s="688"/>
      <c r="F8" s="688"/>
      <c r="G8" s="688"/>
      <c r="H8" s="671"/>
      <c r="I8" s="671"/>
      <c r="J8" s="671"/>
      <c r="K8" s="671"/>
      <c r="L8" s="671"/>
      <c r="M8" s="671"/>
      <c r="N8" s="671"/>
      <c r="O8" s="656">
        <f t="shared" si="0"/>
        <v>0</v>
      </c>
      <c r="P8" s="644"/>
      <c r="Q8" s="650"/>
      <c r="R8" s="260"/>
    </row>
    <row r="9" spans="1:37" ht="21" customHeight="1" x14ac:dyDescent="0.2">
      <c r="A9" s="1196"/>
      <c r="B9" s="190" t="s">
        <v>362</v>
      </c>
      <c r="C9" s="687">
        <f>SUM(C5:C8)</f>
        <v>6</v>
      </c>
      <c r="D9" s="687">
        <f t="shared" ref="D9:N9" si="1">SUM(D5:D8)</f>
        <v>11</v>
      </c>
      <c r="E9" s="687">
        <f t="shared" si="1"/>
        <v>7</v>
      </c>
      <c r="F9" s="687">
        <f t="shared" si="1"/>
        <v>2</v>
      </c>
      <c r="G9" s="687">
        <f t="shared" si="1"/>
        <v>10</v>
      </c>
      <c r="H9" s="687">
        <f t="shared" si="1"/>
        <v>3</v>
      </c>
      <c r="I9" s="687">
        <f t="shared" si="1"/>
        <v>19</v>
      </c>
      <c r="J9" s="687">
        <f t="shared" si="1"/>
        <v>1</v>
      </c>
      <c r="K9" s="687">
        <f t="shared" si="1"/>
        <v>6</v>
      </c>
      <c r="L9" s="687">
        <f t="shared" si="1"/>
        <v>8</v>
      </c>
      <c r="M9" s="687">
        <f t="shared" si="1"/>
        <v>6</v>
      </c>
      <c r="N9" s="687">
        <f t="shared" si="1"/>
        <v>1</v>
      </c>
      <c r="O9" s="247">
        <f t="shared" si="0"/>
        <v>80</v>
      </c>
      <c r="P9" s="687"/>
      <c r="Q9" s="260"/>
    </row>
    <row r="10" spans="1:37" ht="21" hidden="1" customHeight="1" x14ac:dyDescent="0.2">
      <c r="A10" s="1196"/>
      <c r="B10" s="695" t="s">
        <v>291</v>
      </c>
      <c r="C10" s="686">
        <v>3</v>
      </c>
      <c r="D10" s="686">
        <v>1</v>
      </c>
      <c r="E10" s="686">
        <v>6</v>
      </c>
      <c r="F10" s="686">
        <v>1</v>
      </c>
      <c r="G10" s="686">
        <v>0</v>
      </c>
      <c r="H10" s="666">
        <v>1</v>
      </c>
      <c r="I10" s="666">
        <v>2</v>
      </c>
      <c r="J10" s="666">
        <v>1</v>
      </c>
      <c r="K10" s="666">
        <v>0</v>
      </c>
      <c r="L10" s="666">
        <v>1</v>
      </c>
      <c r="M10" s="666">
        <v>0</v>
      </c>
      <c r="N10" s="666">
        <v>0</v>
      </c>
      <c r="O10" s="653">
        <f t="shared" si="0"/>
        <v>16</v>
      </c>
      <c r="P10" s="686"/>
      <c r="Q10" s="650"/>
    </row>
    <row r="11" spans="1:37" s="644" customFormat="1" ht="21" hidden="1" customHeight="1" x14ac:dyDescent="0.2">
      <c r="A11" s="1196"/>
      <c r="B11" s="664" t="s">
        <v>292</v>
      </c>
      <c r="C11" s="688">
        <v>0</v>
      </c>
      <c r="D11" s="688">
        <v>0</v>
      </c>
      <c r="E11" s="688">
        <v>4</v>
      </c>
      <c r="F11" s="688">
        <v>0</v>
      </c>
      <c r="G11" s="688">
        <v>5</v>
      </c>
      <c r="H11" s="671">
        <v>3</v>
      </c>
      <c r="I11" s="671">
        <v>9</v>
      </c>
      <c r="J11" s="671">
        <v>0</v>
      </c>
      <c r="K11" s="671">
        <v>1</v>
      </c>
      <c r="L11" s="671">
        <v>3</v>
      </c>
      <c r="M11" s="671">
        <v>2</v>
      </c>
      <c r="N11" s="671">
        <v>0</v>
      </c>
      <c r="O11" s="656">
        <f t="shared" si="0"/>
        <v>27</v>
      </c>
      <c r="P11" s="688"/>
      <c r="Q11" s="650"/>
      <c r="S11" s="311"/>
      <c r="T11" s="311"/>
      <c r="U11" s="311"/>
      <c r="V11" s="311"/>
      <c r="W11" s="311"/>
      <c r="X11" s="311"/>
      <c r="Y11" s="311"/>
      <c r="Z11" s="311"/>
      <c r="AA11" s="311"/>
      <c r="AB11" s="311"/>
      <c r="AC11" s="311"/>
      <c r="AD11" s="311"/>
      <c r="AE11" s="311"/>
      <c r="AF11" s="311"/>
      <c r="AG11" s="311"/>
      <c r="AH11" s="311"/>
      <c r="AI11" s="311"/>
      <c r="AJ11" s="311"/>
      <c r="AK11" s="311"/>
    </row>
    <row r="12" spans="1:37" s="644" customFormat="1" ht="21" customHeight="1" x14ac:dyDescent="0.2">
      <c r="A12" s="1196"/>
      <c r="B12" s="695" t="s">
        <v>293</v>
      </c>
      <c r="C12" s="686">
        <v>0</v>
      </c>
      <c r="D12" s="686">
        <v>0</v>
      </c>
      <c r="E12" s="686">
        <v>1</v>
      </c>
      <c r="F12" s="686">
        <v>0</v>
      </c>
      <c r="G12" s="686">
        <v>4</v>
      </c>
      <c r="H12" s="686">
        <v>1</v>
      </c>
      <c r="I12" s="686">
        <v>12</v>
      </c>
      <c r="J12" s="686">
        <v>1</v>
      </c>
      <c r="K12" s="686">
        <v>2</v>
      </c>
      <c r="L12" s="686">
        <v>7</v>
      </c>
      <c r="M12" s="686">
        <v>1</v>
      </c>
      <c r="N12" s="686">
        <v>0</v>
      </c>
      <c r="O12" s="653">
        <f t="shared" si="0"/>
        <v>29</v>
      </c>
      <c r="P12" s="686"/>
      <c r="Q12" s="650"/>
      <c r="S12" s="311"/>
      <c r="T12" s="311"/>
      <c r="U12" s="311"/>
      <c r="V12" s="311"/>
      <c r="W12" s="311"/>
      <c r="X12" s="311"/>
      <c r="Y12" s="311"/>
      <c r="Z12" s="311"/>
      <c r="AA12" s="311"/>
      <c r="AB12" s="311"/>
      <c r="AC12" s="311"/>
      <c r="AD12" s="311"/>
      <c r="AE12" s="311"/>
      <c r="AF12" s="311"/>
      <c r="AG12" s="311"/>
      <c r="AH12" s="311"/>
      <c r="AI12" s="311"/>
      <c r="AJ12" s="311"/>
      <c r="AK12" s="311"/>
    </row>
    <row r="13" spans="1:37" s="644" customFormat="1" ht="21" hidden="1" customHeight="1" x14ac:dyDescent="0.2">
      <c r="A13" s="1196"/>
      <c r="B13" s="875" t="s">
        <v>294</v>
      </c>
      <c r="C13" s="888">
        <v>0</v>
      </c>
      <c r="D13" s="687">
        <v>1</v>
      </c>
      <c r="E13" s="687">
        <v>0</v>
      </c>
      <c r="F13" s="687">
        <v>1</v>
      </c>
      <c r="G13" s="687">
        <v>6</v>
      </c>
      <c r="H13" s="660">
        <v>1</v>
      </c>
      <c r="I13" s="660">
        <v>2</v>
      </c>
      <c r="J13" s="660">
        <v>0</v>
      </c>
      <c r="K13" s="660">
        <v>1</v>
      </c>
      <c r="L13" s="660">
        <v>3</v>
      </c>
      <c r="M13" s="660">
        <v>1</v>
      </c>
      <c r="N13" s="660">
        <v>0</v>
      </c>
      <c r="O13" s="247">
        <f t="shared" si="0"/>
        <v>16</v>
      </c>
      <c r="P13" s="687"/>
      <c r="Q13" s="260"/>
      <c r="S13" s="311"/>
      <c r="T13" s="311"/>
      <c r="U13" s="311"/>
      <c r="V13" s="311"/>
      <c r="W13" s="311"/>
      <c r="X13" s="311"/>
      <c r="Y13" s="311"/>
      <c r="Z13" s="311"/>
      <c r="AA13" s="311"/>
      <c r="AB13" s="311"/>
      <c r="AC13" s="311"/>
      <c r="AD13" s="311"/>
      <c r="AE13" s="311"/>
      <c r="AF13" s="311"/>
      <c r="AG13" s="311"/>
      <c r="AH13" s="311"/>
      <c r="AI13" s="311"/>
      <c r="AJ13" s="311"/>
      <c r="AK13" s="311"/>
    </row>
    <row r="14" spans="1:37" s="644" customFormat="1" ht="21" hidden="1" customHeight="1" x14ac:dyDescent="0.2">
      <c r="A14" s="1196"/>
      <c r="B14" s="664" t="s">
        <v>269</v>
      </c>
      <c r="C14" s="688">
        <f>SUM(C10:C13)</f>
        <v>3</v>
      </c>
      <c r="D14" s="688">
        <f t="shared" ref="D14:N14" si="2">SUM(D10:D13)</f>
        <v>2</v>
      </c>
      <c r="E14" s="688">
        <f t="shared" si="2"/>
        <v>11</v>
      </c>
      <c r="F14" s="688">
        <f t="shared" si="2"/>
        <v>2</v>
      </c>
      <c r="G14" s="688">
        <f t="shared" si="2"/>
        <v>15</v>
      </c>
      <c r="H14" s="671">
        <f t="shared" si="2"/>
        <v>6</v>
      </c>
      <c r="I14" s="671">
        <f t="shared" si="2"/>
        <v>25</v>
      </c>
      <c r="J14" s="671">
        <f t="shared" si="2"/>
        <v>2</v>
      </c>
      <c r="K14" s="671">
        <f t="shared" si="2"/>
        <v>4</v>
      </c>
      <c r="L14" s="671">
        <f t="shared" si="2"/>
        <v>14</v>
      </c>
      <c r="M14" s="671">
        <f t="shared" si="2"/>
        <v>4</v>
      </c>
      <c r="N14" s="671">
        <f t="shared" si="2"/>
        <v>0</v>
      </c>
      <c r="O14" s="656">
        <f t="shared" si="0"/>
        <v>88</v>
      </c>
      <c r="P14" s="688"/>
      <c r="Q14" s="650"/>
      <c r="S14" s="311"/>
      <c r="T14" s="311"/>
      <c r="U14" s="311"/>
      <c r="V14" s="311"/>
      <c r="W14" s="311"/>
      <c r="X14" s="311"/>
      <c r="Y14" s="311"/>
      <c r="Z14" s="311"/>
      <c r="AA14" s="311"/>
      <c r="AB14" s="311"/>
      <c r="AC14" s="311"/>
      <c r="AD14" s="311"/>
      <c r="AE14" s="311"/>
      <c r="AF14" s="311"/>
      <c r="AG14" s="311"/>
      <c r="AH14" s="311"/>
      <c r="AI14" s="311"/>
      <c r="AJ14" s="311"/>
      <c r="AK14" s="311"/>
    </row>
    <row r="15" spans="1:37" ht="21" customHeight="1" x14ac:dyDescent="0.2">
      <c r="A15" s="1196"/>
      <c r="B15" s="190" t="s">
        <v>582</v>
      </c>
      <c r="C15" s="687">
        <f>C7-C12</f>
        <v>0</v>
      </c>
      <c r="D15" s="687">
        <f t="shared" ref="D15:O15" si="3">D7-D12</f>
        <v>8</v>
      </c>
      <c r="E15" s="687">
        <f t="shared" si="3"/>
        <v>0</v>
      </c>
      <c r="F15" s="687">
        <f t="shared" si="3"/>
        <v>1</v>
      </c>
      <c r="G15" s="687">
        <f t="shared" si="3"/>
        <v>-1</v>
      </c>
      <c r="H15" s="687">
        <f t="shared" si="3"/>
        <v>-1</v>
      </c>
      <c r="I15" s="687">
        <f t="shared" si="3"/>
        <v>-6</v>
      </c>
      <c r="J15" s="687">
        <f t="shared" si="3"/>
        <v>0</v>
      </c>
      <c r="K15" s="687">
        <f t="shared" si="3"/>
        <v>0</v>
      </c>
      <c r="L15" s="687">
        <f t="shared" si="3"/>
        <v>-5</v>
      </c>
      <c r="M15" s="687">
        <f t="shared" si="3"/>
        <v>1</v>
      </c>
      <c r="N15" s="687">
        <f t="shared" si="3"/>
        <v>0</v>
      </c>
      <c r="O15" s="697">
        <f t="shared" si="3"/>
        <v>-3</v>
      </c>
      <c r="P15" s="687"/>
      <c r="Q15" s="260"/>
    </row>
    <row r="16" spans="1:37" s="644" customFormat="1" ht="21" customHeight="1" x14ac:dyDescent="0.2">
      <c r="A16" s="1196"/>
      <c r="B16" s="684" t="s">
        <v>584</v>
      </c>
      <c r="C16" s="686">
        <f>C7-C6</f>
        <v>-3</v>
      </c>
      <c r="D16" s="686">
        <f t="shared" ref="D16:O16" si="4">D7-D6</f>
        <v>6</v>
      </c>
      <c r="E16" s="686">
        <f t="shared" si="4"/>
        <v>-2</v>
      </c>
      <c r="F16" s="686">
        <f t="shared" si="4"/>
        <v>0</v>
      </c>
      <c r="G16" s="686">
        <f t="shared" si="4"/>
        <v>-1</v>
      </c>
      <c r="H16" s="686">
        <f t="shared" si="4"/>
        <v>-2</v>
      </c>
      <c r="I16" s="686">
        <f t="shared" si="4"/>
        <v>1</v>
      </c>
      <c r="J16" s="686">
        <f t="shared" si="4"/>
        <v>1</v>
      </c>
      <c r="K16" s="686">
        <f t="shared" si="4"/>
        <v>-1</v>
      </c>
      <c r="L16" s="686">
        <f t="shared" si="4"/>
        <v>-2</v>
      </c>
      <c r="M16" s="686">
        <f t="shared" si="4"/>
        <v>-2</v>
      </c>
      <c r="N16" s="686">
        <f t="shared" si="4"/>
        <v>0</v>
      </c>
      <c r="O16" s="696">
        <f t="shared" si="4"/>
        <v>-5</v>
      </c>
      <c r="P16" s="686"/>
      <c r="Q16" s="260"/>
      <c r="S16" s="311"/>
      <c r="T16" s="311"/>
      <c r="U16" s="311"/>
      <c r="V16" s="311"/>
      <c r="W16" s="311"/>
      <c r="X16" s="311"/>
      <c r="Y16" s="311"/>
      <c r="Z16" s="311"/>
      <c r="AA16" s="311"/>
      <c r="AB16" s="311"/>
      <c r="AC16" s="311"/>
      <c r="AD16" s="311"/>
      <c r="AE16" s="311"/>
      <c r="AF16" s="311"/>
      <c r="AG16" s="311"/>
      <c r="AH16" s="311"/>
      <c r="AI16" s="311"/>
      <c r="AJ16" s="311"/>
      <c r="AK16" s="311"/>
    </row>
    <row r="17" spans="1:37" ht="21" customHeight="1" x14ac:dyDescent="0.2">
      <c r="A17" s="191"/>
      <c r="B17" s="742"/>
      <c r="C17" s="531"/>
      <c r="D17" s="531"/>
      <c r="E17" s="531"/>
      <c r="F17" s="531"/>
      <c r="G17" s="531"/>
      <c r="H17" s="531"/>
      <c r="I17" s="531"/>
      <c r="J17" s="531"/>
      <c r="K17" s="531"/>
      <c r="L17" s="531"/>
      <c r="M17" s="531"/>
      <c r="N17" s="531"/>
      <c r="O17" s="339"/>
      <c r="P17" s="644"/>
      <c r="Q17" s="644"/>
    </row>
    <row r="18" spans="1:37" ht="21" customHeight="1" x14ac:dyDescent="0.2">
      <c r="A18" s="1196" t="s">
        <v>298</v>
      </c>
      <c r="B18" s="684" t="s">
        <v>353</v>
      </c>
      <c r="C18" s="686">
        <v>1</v>
      </c>
      <c r="D18" s="686">
        <v>0</v>
      </c>
      <c r="E18" s="686">
        <v>0</v>
      </c>
      <c r="F18" s="686">
        <v>0</v>
      </c>
      <c r="G18" s="686">
        <v>2</v>
      </c>
      <c r="H18" s="666">
        <v>3</v>
      </c>
      <c r="I18" s="666">
        <v>1</v>
      </c>
      <c r="J18" s="666">
        <v>0</v>
      </c>
      <c r="K18" s="666">
        <v>2</v>
      </c>
      <c r="L18" s="666">
        <v>2</v>
      </c>
      <c r="M18" s="666">
        <v>1</v>
      </c>
      <c r="N18" s="666">
        <v>0</v>
      </c>
      <c r="O18" s="653">
        <f t="shared" ref="O18:O27" si="5">SUM(C18:N18)</f>
        <v>12</v>
      </c>
      <c r="P18" s="707"/>
      <c r="Q18" s="650"/>
    </row>
    <row r="19" spans="1:37" ht="21" customHeight="1" x14ac:dyDescent="0.2">
      <c r="A19" s="1196"/>
      <c r="B19" s="190" t="s">
        <v>354</v>
      </c>
      <c r="C19" s="687">
        <v>0</v>
      </c>
      <c r="D19" s="687">
        <v>0</v>
      </c>
      <c r="E19" s="687">
        <v>2</v>
      </c>
      <c r="F19" s="687">
        <v>0</v>
      </c>
      <c r="G19" s="687">
        <v>2</v>
      </c>
      <c r="H19" s="660">
        <v>2</v>
      </c>
      <c r="I19" s="660">
        <v>5</v>
      </c>
      <c r="J19" s="660">
        <v>0</v>
      </c>
      <c r="K19" s="660">
        <v>1</v>
      </c>
      <c r="L19" s="660">
        <v>1</v>
      </c>
      <c r="M19" s="660">
        <v>0</v>
      </c>
      <c r="N19" s="660">
        <v>0</v>
      </c>
      <c r="O19" s="247">
        <f t="shared" si="5"/>
        <v>13</v>
      </c>
      <c r="P19" s="260"/>
      <c r="Q19" s="260"/>
    </row>
    <row r="20" spans="1:37" ht="21" customHeight="1" x14ac:dyDescent="0.2">
      <c r="A20" s="1196"/>
      <c r="B20" s="684" t="s">
        <v>355</v>
      </c>
      <c r="C20" s="686">
        <v>0</v>
      </c>
      <c r="D20" s="686">
        <v>4</v>
      </c>
      <c r="E20" s="686">
        <v>1</v>
      </c>
      <c r="F20" s="686">
        <v>0</v>
      </c>
      <c r="G20" s="686">
        <v>4</v>
      </c>
      <c r="H20" s="686">
        <v>1</v>
      </c>
      <c r="I20" s="686">
        <v>7</v>
      </c>
      <c r="J20" s="686">
        <v>1</v>
      </c>
      <c r="K20" s="686">
        <v>2</v>
      </c>
      <c r="L20" s="686">
        <v>2</v>
      </c>
      <c r="M20" s="686">
        <v>1</v>
      </c>
      <c r="N20" s="686">
        <v>1</v>
      </c>
      <c r="O20" s="653">
        <f t="shared" si="5"/>
        <v>24</v>
      </c>
      <c r="P20" s="707"/>
      <c r="Q20" s="650"/>
    </row>
    <row r="21" spans="1:37" ht="21" hidden="1" customHeight="1" x14ac:dyDescent="0.2">
      <c r="A21" s="1196"/>
      <c r="B21" s="684" t="s">
        <v>356</v>
      </c>
      <c r="C21" s="971"/>
      <c r="D21" s="686"/>
      <c r="E21" s="686"/>
      <c r="F21" s="686"/>
      <c r="G21" s="686"/>
      <c r="H21" s="666"/>
      <c r="I21" s="666"/>
      <c r="J21" s="666"/>
      <c r="K21" s="666"/>
      <c r="L21" s="666"/>
      <c r="M21" s="666"/>
      <c r="N21" s="666"/>
      <c r="O21" s="653">
        <f t="shared" si="5"/>
        <v>0</v>
      </c>
      <c r="P21" s="644"/>
      <c r="Q21" s="650"/>
    </row>
    <row r="22" spans="1:37" ht="21" customHeight="1" x14ac:dyDescent="0.2">
      <c r="A22" s="1196"/>
      <c r="B22" s="190" t="s">
        <v>362</v>
      </c>
      <c r="C22" s="687">
        <f>SUM(C18:C21)</f>
        <v>1</v>
      </c>
      <c r="D22" s="687">
        <f t="shared" ref="D22:N22" si="6">SUM(D18:D21)</f>
        <v>4</v>
      </c>
      <c r="E22" s="687">
        <f t="shared" si="6"/>
        <v>3</v>
      </c>
      <c r="F22" s="687">
        <f t="shared" si="6"/>
        <v>0</v>
      </c>
      <c r="G22" s="687">
        <f t="shared" si="6"/>
        <v>8</v>
      </c>
      <c r="H22" s="687">
        <f t="shared" si="6"/>
        <v>6</v>
      </c>
      <c r="I22" s="687">
        <f t="shared" si="6"/>
        <v>13</v>
      </c>
      <c r="J22" s="687">
        <f t="shared" si="6"/>
        <v>1</v>
      </c>
      <c r="K22" s="687">
        <f t="shared" si="6"/>
        <v>5</v>
      </c>
      <c r="L22" s="687">
        <f t="shared" si="6"/>
        <v>5</v>
      </c>
      <c r="M22" s="687">
        <f t="shared" si="6"/>
        <v>2</v>
      </c>
      <c r="N22" s="687">
        <f t="shared" si="6"/>
        <v>1</v>
      </c>
      <c r="O22" s="247">
        <f t="shared" si="5"/>
        <v>49</v>
      </c>
      <c r="P22" s="687"/>
      <c r="Q22" s="260"/>
    </row>
    <row r="23" spans="1:37" ht="21" hidden="1" customHeight="1" x14ac:dyDescent="0.2">
      <c r="A23" s="1196"/>
      <c r="B23" s="695" t="s">
        <v>291</v>
      </c>
      <c r="C23" s="686">
        <v>0</v>
      </c>
      <c r="D23" s="686">
        <v>0</v>
      </c>
      <c r="E23" s="686">
        <v>1</v>
      </c>
      <c r="F23" s="686">
        <v>0</v>
      </c>
      <c r="G23" s="686">
        <v>3</v>
      </c>
      <c r="H23" s="666">
        <v>2</v>
      </c>
      <c r="I23" s="666">
        <v>7</v>
      </c>
      <c r="J23" s="666">
        <v>0</v>
      </c>
      <c r="K23" s="666">
        <v>0</v>
      </c>
      <c r="L23" s="666">
        <v>2</v>
      </c>
      <c r="M23" s="666">
        <v>0</v>
      </c>
      <c r="N23" s="666">
        <v>0</v>
      </c>
      <c r="O23" s="653">
        <f t="shared" si="5"/>
        <v>15</v>
      </c>
      <c r="P23" s="686"/>
      <c r="Q23" s="650"/>
    </row>
    <row r="24" spans="1:37" s="644" customFormat="1" ht="21" hidden="1" customHeight="1" x14ac:dyDescent="0.2">
      <c r="A24" s="1196"/>
      <c r="B24" s="695" t="s">
        <v>292</v>
      </c>
      <c r="C24" s="686">
        <v>1</v>
      </c>
      <c r="D24" s="686">
        <v>0</v>
      </c>
      <c r="E24" s="686">
        <v>1</v>
      </c>
      <c r="F24" s="686">
        <v>0</v>
      </c>
      <c r="G24" s="686">
        <v>3</v>
      </c>
      <c r="H24" s="666">
        <v>2</v>
      </c>
      <c r="I24" s="666">
        <v>1</v>
      </c>
      <c r="J24" s="666">
        <v>0</v>
      </c>
      <c r="K24" s="666">
        <v>2</v>
      </c>
      <c r="L24" s="666">
        <v>2</v>
      </c>
      <c r="M24" s="666">
        <v>2</v>
      </c>
      <c r="N24" s="666">
        <v>0</v>
      </c>
      <c r="O24" s="653">
        <f t="shared" si="5"/>
        <v>14</v>
      </c>
      <c r="P24" s="688"/>
      <c r="Q24" s="650"/>
      <c r="S24" s="311"/>
      <c r="T24" s="311"/>
      <c r="U24" s="311"/>
      <c r="V24" s="311"/>
      <c r="W24" s="311"/>
      <c r="X24" s="311"/>
      <c r="Y24" s="311"/>
      <c r="Z24" s="311"/>
      <c r="AA24" s="311"/>
      <c r="AB24" s="311"/>
      <c r="AC24" s="311"/>
      <c r="AD24" s="311"/>
      <c r="AE24" s="311"/>
      <c r="AF24" s="311"/>
      <c r="AG24" s="311"/>
      <c r="AH24" s="311"/>
      <c r="AI24" s="311"/>
      <c r="AJ24" s="311"/>
      <c r="AK24" s="311"/>
    </row>
    <row r="25" spans="1:37" s="644" customFormat="1" ht="21" customHeight="1" x14ac:dyDescent="0.2">
      <c r="A25" s="1196"/>
      <c r="B25" s="695" t="s">
        <v>293</v>
      </c>
      <c r="C25" s="686">
        <v>0</v>
      </c>
      <c r="D25" s="686">
        <v>0</v>
      </c>
      <c r="E25" s="686">
        <v>0</v>
      </c>
      <c r="F25" s="686">
        <v>0</v>
      </c>
      <c r="G25" s="686">
        <v>1</v>
      </c>
      <c r="H25" s="686">
        <v>0</v>
      </c>
      <c r="I25" s="686">
        <v>5</v>
      </c>
      <c r="J25" s="686">
        <v>0</v>
      </c>
      <c r="K25" s="686">
        <v>2</v>
      </c>
      <c r="L25" s="686">
        <v>2</v>
      </c>
      <c r="M25" s="686">
        <v>0</v>
      </c>
      <c r="N25" s="686">
        <v>2</v>
      </c>
      <c r="O25" s="653">
        <f t="shared" si="5"/>
        <v>12</v>
      </c>
      <c r="P25" s="686"/>
      <c r="Q25" s="650"/>
      <c r="S25" s="311"/>
      <c r="T25" s="311"/>
      <c r="U25" s="311"/>
      <c r="V25" s="311"/>
      <c r="W25" s="311"/>
      <c r="X25" s="311"/>
      <c r="Y25" s="311"/>
      <c r="Z25" s="311"/>
      <c r="AA25" s="311"/>
      <c r="AB25" s="311"/>
      <c r="AC25" s="311"/>
      <c r="AD25" s="311"/>
      <c r="AE25" s="311"/>
      <c r="AF25" s="311"/>
      <c r="AG25" s="311"/>
      <c r="AH25" s="311"/>
      <c r="AI25" s="311"/>
      <c r="AJ25" s="311"/>
      <c r="AK25" s="311"/>
    </row>
    <row r="26" spans="1:37" s="644" customFormat="1" ht="21" hidden="1" customHeight="1" x14ac:dyDescent="0.2">
      <c r="A26" s="1196"/>
      <c r="B26" s="695" t="s">
        <v>294</v>
      </c>
      <c r="C26" s="971">
        <v>0</v>
      </c>
      <c r="D26" s="686">
        <v>0</v>
      </c>
      <c r="E26" s="686">
        <v>3</v>
      </c>
      <c r="F26" s="686">
        <v>0</v>
      </c>
      <c r="G26" s="686">
        <v>3</v>
      </c>
      <c r="H26" s="666">
        <v>1</v>
      </c>
      <c r="I26" s="666">
        <v>3</v>
      </c>
      <c r="J26" s="666">
        <v>1</v>
      </c>
      <c r="K26" s="666">
        <v>1</v>
      </c>
      <c r="L26" s="666">
        <v>3</v>
      </c>
      <c r="M26" s="666">
        <v>1</v>
      </c>
      <c r="N26" s="666">
        <v>0</v>
      </c>
      <c r="O26" s="653">
        <f t="shared" si="5"/>
        <v>16</v>
      </c>
      <c r="P26" s="687"/>
      <c r="Q26" s="260"/>
      <c r="S26" s="311"/>
      <c r="T26" s="311"/>
      <c r="U26" s="311"/>
      <c r="V26" s="311"/>
      <c r="W26" s="311"/>
      <c r="X26" s="311"/>
      <c r="Y26" s="311"/>
      <c r="Z26" s="311"/>
      <c r="AA26" s="311"/>
      <c r="AB26" s="311"/>
      <c r="AC26" s="311"/>
      <c r="AD26" s="311"/>
      <c r="AE26" s="311"/>
      <c r="AF26" s="311"/>
      <c r="AG26" s="311"/>
      <c r="AH26" s="311"/>
      <c r="AI26" s="311"/>
      <c r="AJ26" s="311"/>
      <c r="AK26" s="311"/>
    </row>
    <row r="27" spans="1:37" s="644" customFormat="1" ht="21" hidden="1" customHeight="1" x14ac:dyDescent="0.2">
      <c r="A27" s="1196"/>
      <c r="B27" s="695" t="s">
        <v>269</v>
      </c>
      <c r="C27" s="686">
        <f>SUM(C23:C26)</f>
        <v>1</v>
      </c>
      <c r="D27" s="686">
        <f t="shared" ref="D27:N27" si="7">SUM(D23:D26)</f>
        <v>0</v>
      </c>
      <c r="E27" s="686">
        <f t="shared" si="7"/>
        <v>5</v>
      </c>
      <c r="F27" s="686">
        <f t="shared" si="7"/>
        <v>0</v>
      </c>
      <c r="G27" s="686">
        <f t="shared" si="7"/>
        <v>10</v>
      </c>
      <c r="H27" s="666">
        <f t="shared" si="7"/>
        <v>5</v>
      </c>
      <c r="I27" s="666">
        <f t="shared" si="7"/>
        <v>16</v>
      </c>
      <c r="J27" s="666">
        <f t="shared" si="7"/>
        <v>1</v>
      </c>
      <c r="K27" s="666">
        <f t="shared" si="7"/>
        <v>5</v>
      </c>
      <c r="L27" s="666">
        <f t="shared" si="7"/>
        <v>9</v>
      </c>
      <c r="M27" s="666">
        <f t="shared" si="7"/>
        <v>3</v>
      </c>
      <c r="N27" s="666">
        <f t="shared" si="7"/>
        <v>2</v>
      </c>
      <c r="O27" s="653">
        <f t="shared" si="5"/>
        <v>57</v>
      </c>
      <c r="P27" s="688"/>
      <c r="Q27" s="650"/>
      <c r="R27" s="260"/>
      <c r="S27" s="311"/>
      <c r="T27" s="311"/>
      <c r="U27" s="311"/>
      <c r="V27" s="311"/>
      <c r="W27" s="311"/>
      <c r="X27" s="311"/>
      <c r="Y27" s="311"/>
      <c r="Z27" s="311"/>
      <c r="AA27" s="311"/>
      <c r="AB27" s="311"/>
      <c r="AC27" s="311"/>
      <c r="AD27" s="311"/>
      <c r="AE27" s="311"/>
      <c r="AF27" s="311"/>
      <c r="AG27" s="311"/>
      <c r="AH27" s="311"/>
      <c r="AI27" s="311"/>
      <c r="AJ27" s="311"/>
      <c r="AK27" s="311"/>
    </row>
    <row r="28" spans="1:37" ht="21" customHeight="1" x14ac:dyDescent="0.2">
      <c r="A28" s="1196"/>
      <c r="B28" s="190" t="s">
        <v>582</v>
      </c>
      <c r="C28" s="687">
        <f>C20-C25</f>
        <v>0</v>
      </c>
      <c r="D28" s="687">
        <f t="shared" ref="D28:O28" si="8">D20-D25</f>
        <v>4</v>
      </c>
      <c r="E28" s="687">
        <f t="shared" si="8"/>
        <v>1</v>
      </c>
      <c r="F28" s="687">
        <f t="shared" si="8"/>
        <v>0</v>
      </c>
      <c r="G28" s="687">
        <f t="shared" si="8"/>
        <v>3</v>
      </c>
      <c r="H28" s="687">
        <f t="shared" si="8"/>
        <v>1</v>
      </c>
      <c r="I28" s="687">
        <f t="shared" si="8"/>
        <v>2</v>
      </c>
      <c r="J28" s="687">
        <f t="shared" si="8"/>
        <v>1</v>
      </c>
      <c r="K28" s="687">
        <f t="shared" si="8"/>
        <v>0</v>
      </c>
      <c r="L28" s="687">
        <f t="shared" si="8"/>
        <v>0</v>
      </c>
      <c r="M28" s="687">
        <f t="shared" si="8"/>
        <v>1</v>
      </c>
      <c r="N28" s="687">
        <f t="shared" si="8"/>
        <v>-1</v>
      </c>
      <c r="O28" s="697">
        <f t="shared" si="8"/>
        <v>12</v>
      </c>
      <c r="P28" s="687"/>
      <c r="Q28" s="260"/>
    </row>
    <row r="29" spans="1:37" s="644" customFormat="1" ht="21" customHeight="1" x14ac:dyDescent="0.2">
      <c r="A29" s="1196"/>
      <c r="B29" s="684" t="s">
        <v>584</v>
      </c>
      <c r="C29" s="686">
        <f>C20-C19</f>
        <v>0</v>
      </c>
      <c r="D29" s="686">
        <f t="shared" ref="D29:O29" si="9">D20-D19</f>
        <v>4</v>
      </c>
      <c r="E29" s="686">
        <f t="shared" si="9"/>
        <v>-1</v>
      </c>
      <c r="F29" s="686">
        <f t="shared" si="9"/>
        <v>0</v>
      </c>
      <c r="G29" s="686">
        <f t="shared" si="9"/>
        <v>2</v>
      </c>
      <c r="H29" s="686">
        <f t="shared" si="9"/>
        <v>-1</v>
      </c>
      <c r="I29" s="686">
        <f t="shared" si="9"/>
        <v>2</v>
      </c>
      <c r="J29" s="686">
        <f t="shared" si="9"/>
        <v>1</v>
      </c>
      <c r="K29" s="686">
        <f t="shared" si="9"/>
        <v>1</v>
      </c>
      <c r="L29" s="686">
        <f t="shared" si="9"/>
        <v>1</v>
      </c>
      <c r="M29" s="686">
        <f t="shared" si="9"/>
        <v>1</v>
      </c>
      <c r="N29" s="686">
        <f t="shared" si="9"/>
        <v>1</v>
      </c>
      <c r="O29" s="696">
        <f t="shared" si="9"/>
        <v>11</v>
      </c>
      <c r="P29" s="686"/>
      <c r="Q29" s="260"/>
      <c r="S29" s="311"/>
      <c r="T29" s="311"/>
      <c r="U29" s="311"/>
      <c r="V29" s="311"/>
      <c r="W29" s="311"/>
      <c r="X29" s="311"/>
      <c r="Y29" s="311"/>
      <c r="Z29" s="311"/>
      <c r="AA29" s="311"/>
      <c r="AB29" s="311"/>
      <c r="AC29" s="311"/>
      <c r="AD29" s="311"/>
      <c r="AE29" s="311"/>
      <c r="AF29" s="311"/>
      <c r="AG29" s="311"/>
      <c r="AH29" s="311"/>
      <c r="AI29" s="311"/>
      <c r="AJ29" s="311"/>
      <c r="AK29" s="311"/>
    </row>
    <row r="30" spans="1:37" ht="21" customHeight="1" x14ac:dyDescent="0.2">
      <c r="A30" s="191"/>
      <c r="B30" s="742"/>
      <c r="C30" s="779"/>
      <c r="D30" s="779"/>
      <c r="E30" s="779"/>
      <c r="F30" s="779"/>
      <c r="G30" s="779"/>
      <c r="H30" s="779"/>
      <c r="I30" s="779"/>
      <c r="J30" s="779"/>
      <c r="K30" s="779"/>
      <c r="L30" s="779"/>
      <c r="M30" s="779"/>
      <c r="N30" s="779"/>
      <c r="O30" s="780"/>
      <c r="P30" s="644"/>
      <c r="Q30" s="644"/>
    </row>
    <row r="31" spans="1:37" ht="21" customHeight="1" x14ac:dyDescent="0.2">
      <c r="A31" s="1196" t="s">
        <v>228</v>
      </c>
      <c r="B31" s="684" t="s">
        <v>353</v>
      </c>
      <c r="C31" s="686">
        <v>1</v>
      </c>
      <c r="D31" s="686">
        <v>0</v>
      </c>
      <c r="E31" s="686">
        <v>0</v>
      </c>
      <c r="F31" s="686">
        <v>0</v>
      </c>
      <c r="G31" s="686">
        <v>2</v>
      </c>
      <c r="H31" s="666">
        <v>3</v>
      </c>
      <c r="I31" s="666">
        <v>1</v>
      </c>
      <c r="J31" s="666">
        <v>0</v>
      </c>
      <c r="K31" s="666">
        <v>1</v>
      </c>
      <c r="L31" s="666">
        <v>2</v>
      </c>
      <c r="M31" s="666">
        <v>1</v>
      </c>
      <c r="N31" s="666">
        <v>0</v>
      </c>
      <c r="O31" s="653">
        <f t="shared" ref="O31:O40" si="10">SUM(C31:N31)</f>
        <v>11</v>
      </c>
      <c r="P31" s="707"/>
      <c r="Q31" s="650"/>
      <c r="R31" s="644"/>
    </row>
    <row r="32" spans="1:37" ht="21" customHeight="1" x14ac:dyDescent="0.2">
      <c r="A32" s="1196"/>
      <c r="B32" s="190" t="s">
        <v>354</v>
      </c>
      <c r="C32" s="687">
        <v>0</v>
      </c>
      <c r="D32" s="687">
        <v>0</v>
      </c>
      <c r="E32" s="687">
        <v>2</v>
      </c>
      <c r="F32" s="687">
        <v>0</v>
      </c>
      <c r="G32" s="687">
        <v>2</v>
      </c>
      <c r="H32" s="660">
        <v>0</v>
      </c>
      <c r="I32" s="660">
        <v>5</v>
      </c>
      <c r="J32" s="660">
        <v>0</v>
      </c>
      <c r="K32" s="660">
        <v>1</v>
      </c>
      <c r="L32" s="660">
        <v>1</v>
      </c>
      <c r="M32" s="660">
        <v>0</v>
      </c>
      <c r="N32" s="660">
        <v>0</v>
      </c>
      <c r="O32" s="247">
        <f t="shared" si="10"/>
        <v>11</v>
      </c>
      <c r="P32" s="260"/>
      <c r="Q32" s="260"/>
      <c r="R32" s="644"/>
    </row>
    <row r="33" spans="1:37" ht="21" customHeight="1" x14ac:dyDescent="0.2">
      <c r="A33" s="1196"/>
      <c r="B33" s="684" t="s">
        <v>355</v>
      </c>
      <c r="C33" s="686">
        <v>0</v>
      </c>
      <c r="D33" s="686">
        <v>2</v>
      </c>
      <c r="E33" s="686">
        <v>1</v>
      </c>
      <c r="F33" s="686">
        <v>0</v>
      </c>
      <c r="G33" s="686">
        <v>3</v>
      </c>
      <c r="H33" s="686">
        <v>1</v>
      </c>
      <c r="I33" s="686">
        <v>7</v>
      </c>
      <c r="J33" s="686">
        <v>1</v>
      </c>
      <c r="K33" s="686">
        <v>2</v>
      </c>
      <c r="L33" s="686">
        <v>2</v>
      </c>
      <c r="M33" s="686">
        <v>0</v>
      </c>
      <c r="N33" s="686">
        <v>0</v>
      </c>
      <c r="O33" s="653">
        <f t="shared" si="10"/>
        <v>19</v>
      </c>
      <c r="P33" s="707"/>
      <c r="Q33" s="650"/>
      <c r="R33" s="644"/>
    </row>
    <row r="34" spans="1:37" ht="21" hidden="1" customHeight="1" x14ac:dyDescent="0.2">
      <c r="A34" s="1196"/>
      <c r="B34" s="684" t="s">
        <v>356</v>
      </c>
      <c r="C34" s="971"/>
      <c r="D34" s="686"/>
      <c r="E34" s="686"/>
      <c r="F34" s="686"/>
      <c r="G34" s="686"/>
      <c r="H34" s="666"/>
      <c r="I34" s="666"/>
      <c r="J34" s="666"/>
      <c r="K34" s="666"/>
      <c r="L34" s="666"/>
      <c r="M34" s="666"/>
      <c r="N34" s="666"/>
      <c r="O34" s="653">
        <f t="shared" si="10"/>
        <v>0</v>
      </c>
      <c r="P34" s="644"/>
      <c r="Q34" s="650"/>
      <c r="R34" s="644"/>
    </row>
    <row r="35" spans="1:37" ht="21" customHeight="1" x14ac:dyDescent="0.2">
      <c r="A35" s="1196"/>
      <c r="B35" s="190" t="s">
        <v>362</v>
      </c>
      <c r="C35" s="687">
        <f>SUM(C31:C34)</f>
        <v>1</v>
      </c>
      <c r="D35" s="687">
        <f t="shared" ref="D35:N35" si="11">SUM(D31:D34)</f>
        <v>2</v>
      </c>
      <c r="E35" s="687">
        <f t="shared" si="11"/>
        <v>3</v>
      </c>
      <c r="F35" s="687">
        <f t="shared" si="11"/>
        <v>0</v>
      </c>
      <c r="G35" s="687">
        <f t="shared" si="11"/>
        <v>7</v>
      </c>
      <c r="H35" s="687">
        <f t="shared" si="11"/>
        <v>4</v>
      </c>
      <c r="I35" s="687">
        <f t="shared" si="11"/>
        <v>13</v>
      </c>
      <c r="J35" s="687">
        <f t="shared" si="11"/>
        <v>1</v>
      </c>
      <c r="K35" s="687">
        <f t="shared" si="11"/>
        <v>4</v>
      </c>
      <c r="L35" s="687">
        <f t="shared" si="11"/>
        <v>5</v>
      </c>
      <c r="M35" s="687">
        <f t="shared" si="11"/>
        <v>1</v>
      </c>
      <c r="N35" s="687">
        <f t="shared" si="11"/>
        <v>0</v>
      </c>
      <c r="O35" s="247">
        <f t="shared" si="10"/>
        <v>41</v>
      </c>
      <c r="P35" s="687"/>
      <c r="Q35" s="260"/>
      <c r="R35" s="644"/>
    </row>
    <row r="36" spans="1:37" ht="21" hidden="1" customHeight="1" x14ac:dyDescent="0.2">
      <c r="A36" s="1196"/>
      <c r="B36" s="695" t="s">
        <v>291</v>
      </c>
      <c r="C36" s="686">
        <v>0</v>
      </c>
      <c r="D36" s="686">
        <v>0</v>
      </c>
      <c r="E36" s="686">
        <v>1</v>
      </c>
      <c r="F36" s="686">
        <v>0</v>
      </c>
      <c r="G36" s="686">
        <v>3</v>
      </c>
      <c r="H36" s="666">
        <v>1</v>
      </c>
      <c r="I36" s="666">
        <v>7</v>
      </c>
      <c r="J36" s="666">
        <v>0</v>
      </c>
      <c r="K36" s="666">
        <v>0</v>
      </c>
      <c r="L36" s="666">
        <v>2</v>
      </c>
      <c r="M36" s="666">
        <v>0</v>
      </c>
      <c r="N36" s="666">
        <v>0</v>
      </c>
      <c r="O36" s="653">
        <f t="shared" si="10"/>
        <v>14</v>
      </c>
      <c r="P36" s="686"/>
      <c r="Q36" s="650"/>
      <c r="R36" s="644"/>
    </row>
    <row r="37" spans="1:37" s="644" customFormat="1" ht="21" hidden="1" customHeight="1" x14ac:dyDescent="0.2">
      <c r="A37" s="1196"/>
      <c r="B37" s="695" t="s">
        <v>292</v>
      </c>
      <c r="C37" s="686">
        <v>1</v>
      </c>
      <c r="D37" s="686">
        <v>0</v>
      </c>
      <c r="E37" s="686">
        <v>1</v>
      </c>
      <c r="F37" s="686">
        <v>0</v>
      </c>
      <c r="G37" s="686">
        <v>3</v>
      </c>
      <c r="H37" s="666">
        <v>1</v>
      </c>
      <c r="I37" s="666">
        <v>1</v>
      </c>
      <c r="J37" s="666">
        <v>0</v>
      </c>
      <c r="K37" s="666">
        <v>2</v>
      </c>
      <c r="L37" s="666">
        <v>2</v>
      </c>
      <c r="M37" s="666">
        <v>1</v>
      </c>
      <c r="N37" s="666">
        <v>0</v>
      </c>
      <c r="O37" s="653">
        <f t="shared" si="10"/>
        <v>12</v>
      </c>
      <c r="P37" s="688"/>
      <c r="Q37" s="650"/>
      <c r="S37" s="311"/>
      <c r="T37" s="311"/>
      <c r="U37" s="311"/>
      <c r="V37" s="311"/>
      <c r="W37" s="311"/>
      <c r="X37" s="311"/>
      <c r="Y37" s="311"/>
      <c r="Z37" s="311"/>
      <c r="AA37" s="311"/>
      <c r="AB37" s="311"/>
      <c r="AC37" s="311"/>
      <c r="AD37" s="311"/>
      <c r="AE37" s="311"/>
      <c r="AF37" s="311"/>
      <c r="AG37" s="311"/>
      <c r="AH37" s="311"/>
      <c r="AI37" s="311"/>
      <c r="AJ37" s="311"/>
      <c r="AK37" s="311"/>
    </row>
    <row r="38" spans="1:37" s="644" customFormat="1" ht="21" customHeight="1" x14ac:dyDescent="0.2">
      <c r="A38" s="1196"/>
      <c r="B38" s="695" t="s">
        <v>293</v>
      </c>
      <c r="C38" s="686">
        <v>0</v>
      </c>
      <c r="D38" s="686">
        <v>0</v>
      </c>
      <c r="E38" s="686">
        <v>0</v>
      </c>
      <c r="F38" s="686">
        <v>0</v>
      </c>
      <c r="G38" s="686">
        <v>1</v>
      </c>
      <c r="H38" s="686">
        <v>0</v>
      </c>
      <c r="I38" s="686">
        <v>4</v>
      </c>
      <c r="J38" s="686">
        <v>0</v>
      </c>
      <c r="K38" s="686">
        <v>2</v>
      </c>
      <c r="L38" s="686">
        <v>2</v>
      </c>
      <c r="M38" s="686">
        <v>0</v>
      </c>
      <c r="N38" s="686">
        <v>0</v>
      </c>
      <c r="O38" s="653">
        <f t="shared" si="10"/>
        <v>9</v>
      </c>
      <c r="P38" s="686"/>
      <c r="Q38" s="650"/>
      <c r="S38" s="311"/>
      <c r="T38" s="311"/>
      <c r="U38" s="311"/>
      <c r="V38" s="311"/>
      <c r="W38" s="311"/>
      <c r="X38" s="311"/>
      <c r="Y38" s="311"/>
      <c r="Z38" s="311"/>
      <c r="AA38" s="311"/>
      <c r="AB38" s="311"/>
      <c r="AC38" s="311"/>
      <c r="AD38" s="311"/>
      <c r="AE38" s="311"/>
      <c r="AF38" s="311"/>
      <c r="AG38" s="311"/>
      <c r="AH38" s="311"/>
      <c r="AI38" s="311"/>
      <c r="AJ38" s="311"/>
      <c r="AK38" s="311"/>
    </row>
    <row r="39" spans="1:37" s="644" customFormat="1" ht="21" hidden="1" customHeight="1" x14ac:dyDescent="0.2">
      <c r="A39" s="1196"/>
      <c r="B39" s="695" t="s">
        <v>294</v>
      </c>
      <c r="C39" s="971">
        <v>0</v>
      </c>
      <c r="D39" s="686">
        <v>0</v>
      </c>
      <c r="E39" s="686">
        <v>3</v>
      </c>
      <c r="F39" s="686">
        <v>0</v>
      </c>
      <c r="G39" s="686">
        <v>3</v>
      </c>
      <c r="H39" s="666">
        <v>1</v>
      </c>
      <c r="I39" s="666">
        <v>3</v>
      </c>
      <c r="J39" s="666">
        <v>1</v>
      </c>
      <c r="K39" s="666">
        <v>1</v>
      </c>
      <c r="L39" s="666">
        <v>3</v>
      </c>
      <c r="M39" s="666">
        <v>0</v>
      </c>
      <c r="N39" s="666">
        <v>0</v>
      </c>
      <c r="O39" s="653">
        <f t="shared" si="10"/>
        <v>15</v>
      </c>
      <c r="P39" s="687"/>
      <c r="Q39" s="260"/>
      <c r="S39" s="311"/>
      <c r="T39" s="311"/>
      <c r="U39" s="311"/>
      <c r="V39" s="311"/>
      <c r="W39" s="311"/>
      <c r="X39" s="311"/>
      <c r="Y39" s="311"/>
      <c r="Z39" s="311"/>
      <c r="AA39" s="311"/>
      <c r="AB39" s="311"/>
      <c r="AC39" s="311"/>
      <c r="AD39" s="311"/>
      <c r="AE39" s="311"/>
      <c r="AF39" s="311"/>
      <c r="AG39" s="311"/>
      <c r="AH39" s="311"/>
      <c r="AI39" s="311"/>
      <c r="AJ39" s="311"/>
      <c r="AK39" s="311"/>
    </row>
    <row r="40" spans="1:37" s="644" customFormat="1" ht="21" hidden="1" customHeight="1" x14ac:dyDescent="0.2">
      <c r="A40" s="1196"/>
      <c r="B40" s="695" t="s">
        <v>269</v>
      </c>
      <c r="C40" s="686">
        <f>SUM(C36:C39)</f>
        <v>1</v>
      </c>
      <c r="D40" s="686">
        <f t="shared" ref="D40:N40" si="12">SUM(D36:D39)</f>
        <v>0</v>
      </c>
      <c r="E40" s="686">
        <f t="shared" si="12"/>
        <v>5</v>
      </c>
      <c r="F40" s="686">
        <f t="shared" si="12"/>
        <v>0</v>
      </c>
      <c r="G40" s="686">
        <f t="shared" si="12"/>
        <v>10</v>
      </c>
      <c r="H40" s="666">
        <f t="shared" si="12"/>
        <v>3</v>
      </c>
      <c r="I40" s="666">
        <f t="shared" si="12"/>
        <v>15</v>
      </c>
      <c r="J40" s="666">
        <f t="shared" si="12"/>
        <v>1</v>
      </c>
      <c r="K40" s="666">
        <f t="shared" si="12"/>
        <v>5</v>
      </c>
      <c r="L40" s="666">
        <f t="shared" si="12"/>
        <v>9</v>
      </c>
      <c r="M40" s="666">
        <f t="shared" si="12"/>
        <v>1</v>
      </c>
      <c r="N40" s="666">
        <f t="shared" si="12"/>
        <v>0</v>
      </c>
      <c r="O40" s="653">
        <f t="shared" si="10"/>
        <v>50</v>
      </c>
      <c r="P40" s="688"/>
      <c r="Q40" s="650"/>
      <c r="R40" s="260"/>
      <c r="S40" s="311"/>
      <c r="T40" s="311"/>
      <c r="U40" s="311"/>
      <c r="V40" s="311"/>
      <c r="W40" s="311"/>
      <c r="X40" s="311"/>
      <c r="Y40" s="311"/>
      <c r="Z40" s="311"/>
      <c r="AA40" s="311"/>
      <c r="AB40" s="311"/>
      <c r="AC40" s="311"/>
      <c r="AD40" s="311"/>
      <c r="AE40" s="311"/>
      <c r="AF40" s="311"/>
      <c r="AG40" s="311"/>
      <c r="AH40" s="311"/>
      <c r="AI40" s="311"/>
      <c r="AJ40" s="311"/>
      <c r="AK40" s="311"/>
    </row>
    <row r="41" spans="1:37" ht="21" customHeight="1" x14ac:dyDescent="0.2">
      <c r="A41" s="1196"/>
      <c r="B41" s="190" t="s">
        <v>582</v>
      </c>
      <c r="C41" s="687">
        <f>C33-C38</f>
        <v>0</v>
      </c>
      <c r="D41" s="687">
        <f t="shared" ref="D41:O41" si="13">D33-D38</f>
        <v>2</v>
      </c>
      <c r="E41" s="687">
        <f t="shared" si="13"/>
        <v>1</v>
      </c>
      <c r="F41" s="687">
        <f t="shared" si="13"/>
        <v>0</v>
      </c>
      <c r="G41" s="687">
        <f t="shared" si="13"/>
        <v>2</v>
      </c>
      <c r="H41" s="687">
        <f t="shared" si="13"/>
        <v>1</v>
      </c>
      <c r="I41" s="687">
        <f t="shared" si="13"/>
        <v>3</v>
      </c>
      <c r="J41" s="687">
        <f t="shared" si="13"/>
        <v>1</v>
      </c>
      <c r="K41" s="687">
        <f t="shared" si="13"/>
        <v>0</v>
      </c>
      <c r="L41" s="687">
        <f t="shared" si="13"/>
        <v>0</v>
      </c>
      <c r="M41" s="687">
        <f t="shared" si="13"/>
        <v>0</v>
      </c>
      <c r="N41" s="687">
        <f t="shared" si="13"/>
        <v>0</v>
      </c>
      <c r="O41" s="697">
        <f t="shared" si="13"/>
        <v>10</v>
      </c>
      <c r="P41" s="687"/>
      <c r="Q41" s="260"/>
      <c r="R41" s="644"/>
    </row>
    <row r="42" spans="1:37" s="644" customFormat="1" ht="21" customHeight="1" x14ac:dyDescent="0.2">
      <c r="A42" s="1196"/>
      <c r="B42" s="684" t="s">
        <v>584</v>
      </c>
      <c r="C42" s="686">
        <f>C33-C32</f>
        <v>0</v>
      </c>
      <c r="D42" s="686">
        <f t="shared" ref="D42:O42" si="14">D33-D32</f>
        <v>2</v>
      </c>
      <c r="E42" s="686">
        <f t="shared" si="14"/>
        <v>-1</v>
      </c>
      <c r="F42" s="686">
        <f t="shared" si="14"/>
        <v>0</v>
      </c>
      <c r="G42" s="686">
        <f t="shared" si="14"/>
        <v>1</v>
      </c>
      <c r="H42" s="686">
        <f t="shared" si="14"/>
        <v>1</v>
      </c>
      <c r="I42" s="686">
        <f t="shared" si="14"/>
        <v>2</v>
      </c>
      <c r="J42" s="686">
        <f t="shared" si="14"/>
        <v>1</v>
      </c>
      <c r="K42" s="686">
        <f t="shared" si="14"/>
        <v>1</v>
      </c>
      <c r="L42" s="686">
        <f t="shared" si="14"/>
        <v>1</v>
      </c>
      <c r="M42" s="686">
        <f t="shared" si="14"/>
        <v>0</v>
      </c>
      <c r="N42" s="686">
        <f t="shared" si="14"/>
        <v>0</v>
      </c>
      <c r="O42" s="696">
        <f t="shared" si="14"/>
        <v>8</v>
      </c>
      <c r="P42" s="686"/>
      <c r="Q42" s="260"/>
      <c r="S42" s="311"/>
      <c r="T42" s="311"/>
      <c r="U42" s="311"/>
      <c r="V42" s="311"/>
      <c r="W42" s="311"/>
      <c r="X42" s="311"/>
      <c r="Y42" s="311"/>
      <c r="Z42" s="311"/>
      <c r="AA42" s="311"/>
      <c r="AB42" s="311"/>
      <c r="AC42" s="311"/>
      <c r="AD42" s="311"/>
      <c r="AE42" s="311"/>
      <c r="AF42" s="311"/>
      <c r="AG42" s="311"/>
      <c r="AH42" s="311"/>
      <c r="AI42" s="311"/>
      <c r="AJ42" s="311"/>
      <c r="AK42" s="311"/>
    </row>
    <row r="43" spans="1:37" ht="21" customHeight="1" x14ac:dyDescent="0.2">
      <c r="A43" s="191"/>
      <c r="B43" s="742"/>
      <c r="C43" s="779"/>
      <c r="D43" s="779"/>
      <c r="E43" s="779"/>
      <c r="F43" s="779"/>
      <c r="G43" s="779"/>
      <c r="H43" s="779"/>
      <c r="I43" s="779"/>
      <c r="J43" s="779"/>
      <c r="K43" s="779"/>
      <c r="L43" s="779"/>
      <c r="M43" s="779"/>
      <c r="N43" s="779"/>
      <c r="O43" s="780"/>
      <c r="P43" s="644"/>
      <c r="Q43" s="644"/>
    </row>
    <row r="44" spans="1:37" ht="21" customHeight="1" x14ac:dyDescent="0.2">
      <c r="A44" s="1196" t="s">
        <v>229</v>
      </c>
      <c r="B44" s="684" t="s">
        <v>353</v>
      </c>
      <c r="C44" s="654">
        <f t="shared" ref="C44:O44" si="15">IF(C18=0,"-",C31/C18)</f>
        <v>1</v>
      </c>
      <c r="D44" s="654" t="str">
        <f t="shared" si="15"/>
        <v>-</v>
      </c>
      <c r="E44" s="654" t="str">
        <f t="shared" si="15"/>
        <v>-</v>
      </c>
      <c r="F44" s="654" t="str">
        <f t="shared" si="15"/>
        <v>-</v>
      </c>
      <c r="G44" s="654">
        <f t="shared" si="15"/>
        <v>1</v>
      </c>
      <c r="H44" s="654">
        <f t="shared" si="15"/>
        <v>1</v>
      </c>
      <c r="I44" s="654">
        <f t="shared" si="15"/>
        <v>1</v>
      </c>
      <c r="J44" s="654" t="str">
        <f t="shared" si="15"/>
        <v>-</v>
      </c>
      <c r="K44" s="654">
        <f t="shared" si="15"/>
        <v>0.5</v>
      </c>
      <c r="L44" s="654">
        <f t="shared" si="15"/>
        <v>1</v>
      </c>
      <c r="M44" s="654">
        <f t="shared" si="15"/>
        <v>1</v>
      </c>
      <c r="N44" s="654" t="str">
        <f t="shared" si="15"/>
        <v>-</v>
      </c>
      <c r="O44" s="655">
        <f t="shared" si="15"/>
        <v>0.91666666666666663</v>
      </c>
      <c r="P44" s="707"/>
      <c r="Q44" s="644"/>
    </row>
    <row r="45" spans="1:37" ht="21" customHeight="1" x14ac:dyDescent="0.2">
      <c r="A45" s="1196"/>
      <c r="B45" s="190" t="s">
        <v>354</v>
      </c>
      <c r="C45" s="245" t="str">
        <f t="shared" ref="C45:O45" si="16">IF(C19=0,"-",C32/C19)</f>
        <v>-</v>
      </c>
      <c r="D45" s="245" t="str">
        <f t="shared" si="16"/>
        <v>-</v>
      </c>
      <c r="E45" s="245">
        <f t="shared" si="16"/>
        <v>1</v>
      </c>
      <c r="F45" s="245" t="str">
        <f t="shared" si="16"/>
        <v>-</v>
      </c>
      <c r="G45" s="245">
        <f t="shared" si="16"/>
        <v>1</v>
      </c>
      <c r="H45" s="245">
        <f t="shared" si="16"/>
        <v>0</v>
      </c>
      <c r="I45" s="245">
        <f t="shared" si="16"/>
        <v>1</v>
      </c>
      <c r="J45" s="245" t="str">
        <f t="shared" si="16"/>
        <v>-</v>
      </c>
      <c r="K45" s="245">
        <f t="shared" si="16"/>
        <v>1</v>
      </c>
      <c r="L45" s="245">
        <f t="shared" si="16"/>
        <v>1</v>
      </c>
      <c r="M45" s="245" t="str">
        <f t="shared" si="16"/>
        <v>-</v>
      </c>
      <c r="N45" s="245" t="str">
        <f t="shared" si="16"/>
        <v>-</v>
      </c>
      <c r="O45" s="813">
        <f t="shared" si="16"/>
        <v>0.84615384615384615</v>
      </c>
      <c r="P45" s="260"/>
      <c r="Q45" s="260"/>
    </row>
    <row r="46" spans="1:37" ht="21" customHeight="1" x14ac:dyDescent="0.2">
      <c r="A46" s="1196"/>
      <c r="B46" s="684" t="s">
        <v>355</v>
      </c>
      <c r="C46" s="690" t="str">
        <f t="shared" ref="C46:O46" si="17">IF(C20=0,"-",C33/C20)</f>
        <v>-</v>
      </c>
      <c r="D46" s="690">
        <f t="shared" si="17"/>
        <v>0.5</v>
      </c>
      <c r="E46" s="690">
        <f t="shared" si="17"/>
        <v>1</v>
      </c>
      <c r="F46" s="690" t="str">
        <f t="shared" si="17"/>
        <v>-</v>
      </c>
      <c r="G46" s="690">
        <f t="shared" si="17"/>
        <v>0.75</v>
      </c>
      <c r="H46" s="690">
        <f t="shared" si="17"/>
        <v>1</v>
      </c>
      <c r="I46" s="690">
        <f t="shared" si="17"/>
        <v>1</v>
      </c>
      <c r="J46" s="690">
        <f t="shared" si="17"/>
        <v>1</v>
      </c>
      <c r="K46" s="690">
        <f t="shared" si="17"/>
        <v>1</v>
      </c>
      <c r="L46" s="690">
        <f t="shared" si="17"/>
        <v>1</v>
      </c>
      <c r="M46" s="690">
        <f t="shared" si="17"/>
        <v>0</v>
      </c>
      <c r="N46" s="690">
        <f t="shared" si="17"/>
        <v>0</v>
      </c>
      <c r="O46" s="691">
        <f t="shared" si="17"/>
        <v>0.79166666666666663</v>
      </c>
      <c r="P46" s="707"/>
      <c r="Q46" s="644"/>
    </row>
    <row r="47" spans="1:37" ht="21" hidden="1" customHeight="1" x14ac:dyDescent="0.2">
      <c r="A47" s="1196"/>
      <c r="B47" s="684" t="s">
        <v>356</v>
      </c>
      <c r="C47" s="654" t="str">
        <f t="shared" ref="C47:O47" si="18">IF(C21=0,"-",C34/C21)</f>
        <v>-</v>
      </c>
      <c r="D47" s="654" t="str">
        <f t="shared" si="18"/>
        <v>-</v>
      </c>
      <c r="E47" s="654" t="str">
        <f t="shared" si="18"/>
        <v>-</v>
      </c>
      <c r="F47" s="654" t="str">
        <f t="shared" si="18"/>
        <v>-</v>
      </c>
      <c r="G47" s="654" t="str">
        <f t="shared" si="18"/>
        <v>-</v>
      </c>
      <c r="H47" s="654" t="str">
        <f t="shared" si="18"/>
        <v>-</v>
      </c>
      <c r="I47" s="654" t="str">
        <f t="shared" si="18"/>
        <v>-</v>
      </c>
      <c r="J47" s="654" t="str">
        <f t="shared" si="18"/>
        <v>-</v>
      </c>
      <c r="K47" s="654" t="str">
        <f t="shared" si="18"/>
        <v>-</v>
      </c>
      <c r="L47" s="654" t="str">
        <f t="shared" si="18"/>
        <v>-</v>
      </c>
      <c r="M47" s="654" t="str">
        <f t="shared" si="18"/>
        <v>-</v>
      </c>
      <c r="N47" s="654" t="str">
        <f t="shared" si="18"/>
        <v>-</v>
      </c>
      <c r="O47" s="655" t="str">
        <f t="shared" si="18"/>
        <v>-</v>
      </c>
      <c r="P47" s="1175"/>
      <c r="Q47" s="644"/>
    </row>
    <row r="48" spans="1:37" ht="21" customHeight="1" x14ac:dyDescent="0.2">
      <c r="A48" s="1196"/>
      <c r="B48" s="190" t="s">
        <v>362</v>
      </c>
      <c r="C48" s="810">
        <f t="shared" ref="C48:O48" si="19">IF(C22=0,"-",C35/C22)</f>
        <v>1</v>
      </c>
      <c r="D48" s="810">
        <f t="shared" si="19"/>
        <v>0.5</v>
      </c>
      <c r="E48" s="810">
        <f t="shared" si="19"/>
        <v>1</v>
      </c>
      <c r="F48" s="810" t="str">
        <f t="shared" si="19"/>
        <v>-</v>
      </c>
      <c r="G48" s="810">
        <f t="shared" si="19"/>
        <v>0.875</v>
      </c>
      <c r="H48" s="810">
        <f t="shared" si="19"/>
        <v>0.66666666666666663</v>
      </c>
      <c r="I48" s="810">
        <f t="shared" si="19"/>
        <v>1</v>
      </c>
      <c r="J48" s="810">
        <f t="shared" si="19"/>
        <v>1</v>
      </c>
      <c r="K48" s="810">
        <f t="shared" si="19"/>
        <v>0.8</v>
      </c>
      <c r="L48" s="810">
        <f t="shared" si="19"/>
        <v>1</v>
      </c>
      <c r="M48" s="810">
        <f t="shared" si="19"/>
        <v>0.5</v>
      </c>
      <c r="N48" s="810">
        <f t="shared" si="19"/>
        <v>0</v>
      </c>
      <c r="O48" s="811">
        <f t="shared" si="19"/>
        <v>0.83673469387755106</v>
      </c>
      <c r="P48" s="190"/>
      <c r="Q48" s="810"/>
    </row>
    <row r="49" spans="1:37" ht="21" hidden="1" customHeight="1" x14ac:dyDescent="0.2">
      <c r="A49" s="1196"/>
      <c r="B49" s="695" t="s">
        <v>291</v>
      </c>
      <c r="C49" s="654" t="str">
        <f t="shared" ref="C49:O49" si="20">IF(C23=0,"-",C36/C23)</f>
        <v>-</v>
      </c>
      <c r="D49" s="654" t="str">
        <f t="shared" si="20"/>
        <v>-</v>
      </c>
      <c r="E49" s="654">
        <f t="shared" si="20"/>
        <v>1</v>
      </c>
      <c r="F49" s="654" t="str">
        <f t="shared" si="20"/>
        <v>-</v>
      </c>
      <c r="G49" s="654">
        <f t="shared" si="20"/>
        <v>1</v>
      </c>
      <c r="H49" s="654">
        <f t="shared" si="20"/>
        <v>0.5</v>
      </c>
      <c r="I49" s="654">
        <f t="shared" si="20"/>
        <v>1</v>
      </c>
      <c r="J49" s="654" t="str">
        <f t="shared" si="20"/>
        <v>-</v>
      </c>
      <c r="K49" s="654" t="str">
        <f t="shared" si="20"/>
        <v>-</v>
      </c>
      <c r="L49" s="654">
        <f t="shared" si="20"/>
        <v>1</v>
      </c>
      <c r="M49" s="654" t="str">
        <f t="shared" si="20"/>
        <v>-</v>
      </c>
      <c r="N49" s="654" t="str">
        <f t="shared" si="20"/>
        <v>-</v>
      </c>
      <c r="O49" s="655">
        <f t="shared" si="20"/>
        <v>0.93333333333333335</v>
      </c>
      <c r="P49" s="686"/>
      <c r="Q49" s="644"/>
    </row>
    <row r="50" spans="1:37" s="644" customFormat="1" ht="21" hidden="1" customHeight="1" x14ac:dyDescent="0.2">
      <c r="A50" s="1196"/>
      <c r="B50" s="695" t="s">
        <v>292</v>
      </c>
      <c r="C50" s="654">
        <f t="shared" ref="C50:O50" si="21">IF(C24=0,"-",C37/C24)</f>
        <v>1</v>
      </c>
      <c r="D50" s="654" t="str">
        <f t="shared" si="21"/>
        <v>-</v>
      </c>
      <c r="E50" s="654">
        <f t="shared" si="21"/>
        <v>1</v>
      </c>
      <c r="F50" s="654" t="str">
        <f t="shared" si="21"/>
        <v>-</v>
      </c>
      <c r="G50" s="654">
        <f t="shared" si="21"/>
        <v>1</v>
      </c>
      <c r="H50" s="654">
        <f t="shared" si="21"/>
        <v>0.5</v>
      </c>
      <c r="I50" s="654">
        <f t="shared" si="21"/>
        <v>1</v>
      </c>
      <c r="J50" s="654" t="str">
        <f t="shared" si="21"/>
        <v>-</v>
      </c>
      <c r="K50" s="654">
        <f t="shared" si="21"/>
        <v>1</v>
      </c>
      <c r="L50" s="654">
        <f t="shared" si="21"/>
        <v>1</v>
      </c>
      <c r="M50" s="654">
        <f t="shared" si="21"/>
        <v>0.5</v>
      </c>
      <c r="N50" s="654" t="str">
        <f t="shared" si="21"/>
        <v>-</v>
      </c>
      <c r="O50" s="655">
        <f t="shared" si="21"/>
        <v>0.8571428571428571</v>
      </c>
      <c r="P50" s="686"/>
      <c r="S50" s="311"/>
      <c r="T50" s="311"/>
      <c r="U50" s="311"/>
      <c r="V50" s="311"/>
      <c r="W50" s="311"/>
      <c r="X50" s="311"/>
      <c r="Y50" s="311"/>
      <c r="Z50" s="311"/>
      <c r="AA50" s="311"/>
      <c r="AB50" s="311"/>
      <c r="AC50" s="311"/>
      <c r="AD50" s="311"/>
      <c r="AE50" s="311"/>
      <c r="AF50" s="311"/>
      <c r="AG50" s="311"/>
      <c r="AH50" s="311"/>
      <c r="AI50" s="311"/>
      <c r="AJ50" s="311"/>
      <c r="AK50" s="311"/>
    </row>
    <row r="51" spans="1:37" s="644" customFormat="1" ht="21" customHeight="1" x14ac:dyDescent="0.2">
      <c r="A51" s="1196"/>
      <c r="B51" s="695" t="s">
        <v>293</v>
      </c>
      <c r="C51" s="654" t="str">
        <f t="shared" ref="C51:O51" si="22">IF(C25=0,"-",C38/C25)</f>
        <v>-</v>
      </c>
      <c r="D51" s="654" t="str">
        <f t="shared" si="22"/>
        <v>-</v>
      </c>
      <c r="E51" s="654" t="str">
        <f t="shared" si="22"/>
        <v>-</v>
      </c>
      <c r="F51" s="654" t="str">
        <f t="shared" si="22"/>
        <v>-</v>
      </c>
      <c r="G51" s="654">
        <f t="shared" si="22"/>
        <v>1</v>
      </c>
      <c r="H51" s="654" t="str">
        <f t="shared" si="22"/>
        <v>-</v>
      </c>
      <c r="I51" s="654">
        <f t="shared" si="22"/>
        <v>0.8</v>
      </c>
      <c r="J51" s="654" t="str">
        <f t="shared" si="22"/>
        <v>-</v>
      </c>
      <c r="K51" s="654">
        <f t="shared" si="22"/>
        <v>1</v>
      </c>
      <c r="L51" s="654">
        <f t="shared" si="22"/>
        <v>1</v>
      </c>
      <c r="M51" s="654" t="str">
        <f t="shared" si="22"/>
        <v>-</v>
      </c>
      <c r="N51" s="654">
        <f t="shared" si="22"/>
        <v>0</v>
      </c>
      <c r="O51" s="655">
        <f t="shared" si="22"/>
        <v>0.75</v>
      </c>
      <c r="P51" s="686"/>
      <c r="S51" s="311"/>
      <c r="T51" s="311"/>
      <c r="U51" s="311"/>
      <c r="V51" s="311"/>
      <c r="W51" s="311"/>
      <c r="X51" s="311"/>
      <c r="Y51" s="311"/>
      <c r="Z51" s="311"/>
      <c r="AA51" s="311"/>
      <c r="AB51" s="311"/>
      <c r="AC51" s="311"/>
      <c r="AD51" s="311"/>
      <c r="AE51" s="311"/>
      <c r="AF51" s="311"/>
      <c r="AG51" s="311"/>
      <c r="AH51" s="311"/>
      <c r="AI51" s="311"/>
      <c r="AJ51" s="311"/>
      <c r="AK51" s="311"/>
    </row>
    <row r="52" spans="1:37" s="644" customFormat="1" ht="21" hidden="1" customHeight="1" x14ac:dyDescent="0.2">
      <c r="A52" s="1196"/>
      <c r="B52" s="695" t="s">
        <v>294</v>
      </c>
      <c r="C52" s="654" t="str">
        <f t="shared" ref="C52:O52" si="23">IF(C26=0,"-",C39/C26)</f>
        <v>-</v>
      </c>
      <c r="D52" s="654" t="str">
        <f t="shared" si="23"/>
        <v>-</v>
      </c>
      <c r="E52" s="654">
        <f t="shared" si="23"/>
        <v>1</v>
      </c>
      <c r="F52" s="654" t="str">
        <f t="shared" si="23"/>
        <v>-</v>
      </c>
      <c r="G52" s="654">
        <f t="shared" si="23"/>
        <v>1</v>
      </c>
      <c r="H52" s="654">
        <f t="shared" si="23"/>
        <v>1</v>
      </c>
      <c r="I52" s="654">
        <f t="shared" si="23"/>
        <v>1</v>
      </c>
      <c r="J52" s="654">
        <f t="shared" si="23"/>
        <v>1</v>
      </c>
      <c r="K52" s="654">
        <f t="shared" si="23"/>
        <v>1</v>
      </c>
      <c r="L52" s="654">
        <f t="shared" si="23"/>
        <v>1</v>
      </c>
      <c r="M52" s="654">
        <f t="shared" si="23"/>
        <v>0</v>
      </c>
      <c r="N52" s="654" t="str">
        <f t="shared" si="23"/>
        <v>-</v>
      </c>
      <c r="O52" s="655">
        <f t="shared" si="23"/>
        <v>0.9375</v>
      </c>
      <c r="P52" s="686"/>
      <c r="Q52" s="260"/>
      <c r="R52" s="260"/>
      <c r="S52" s="311"/>
      <c r="T52" s="311"/>
      <c r="U52" s="311"/>
      <c r="V52" s="311"/>
      <c r="W52" s="311"/>
      <c r="X52" s="311"/>
      <c r="Y52" s="311"/>
      <c r="Z52" s="311"/>
      <c r="AA52" s="311"/>
      <c r="AB52" s="311"/>
      <c r="AC52" s="311"/>
      <c r="AD52" s="311"/>
      <c r="AE52" s="311"/>
      <c r="AF52" s="311"/>
      <c r="AG52" s="311"/>
      <c r="AH52" s="311"/>
      <c r="AI52" s="311"/>
      <c r="AJ52" s="311"/>
      <c r="AK52" s="311"/>
    </row>
    <row r="53" spans="1:37" s="644" customFormat="1" ht="21" hidden="1" customHeight="1" x14ac:dyDescent="0.2">
      <c r="A53" s="1196"/>
      <c r="B53" s="695" t="s">
        <v>269</v>
      </c>
      <c r="C53" s="654">
        <f t="shared" ref="C53:O53" si="24">IF(C27=0,"-",C40/C27)</f>
        <v>1</v>
      </c>
      <c r="D53" s="654" t="str">
        <f t="shared" si="24"/>
        <v>-</v>
      </c>
      <c r="E53" s="654">
        <f t="shared" si="24"/>
        <v>1</v>
      </c>
      <c r="F53" s="654" t="str">
        <f t="shared" si="24"/>
        <v>-</v>
      </c>
      <c r="G53" s="654">
        <f t="shared" si="24"/>
        <v>1</v>
      </c>
      <c r="H53" s="654">
        <f t="shared" si="24"/>
        <v>0.6</v>
      </c>
      <c r="I53" s="654">
        <f t="shared" si="24"/>
        <v>0.9375</v>
      </c>
      <c r="J53" s="654">
        <f t="shared" si="24"/>
        <v>1</v>
      </c>
      <c r="K53" s="654">
        <f t="shared" si="24"/>
        <v>1</v>
      </c>
      <c r="L53" s="654">
        <f t="shared" si="24"/>
        <v>1</v>
      </c>
      <c r="M53" s="654">
        <f t="shared" si="24"/>
        <v>0.33333333333333331</v>
      </c>
      <c r="N53" s="654">
        <f t="shared" si="24"/>
        <v>0</v>
      </c>
      <c r="O53" s="655">
        <f t="shared" si="24"/>
        <v>0.8771929824561403</v>
      </c>
      <c r="P53" s="686"/>
      <c r="S53" s="311"/>
      <c r="T53" s="311"/>
      <c r="U53" s="311"/>
      <c r="V53" s="311"/>
      <c r="W53" s="311"/>
      <c r="X53" s="311"/>
      <c r="Y53" s="311"/>
      <c r="Z53" s="311"/>
      <c r="AA53" s="311"/>
      <c r="AB53" s="311"/>
      <c r="AC53" s="311"/>
      <c r="AD53" s="311"/>
      <c r="AE53" s="311"/>
      <c r="AF53" s="311"/>
      <c r="AG53" s="311"/>
      <c r="AH53" s="311"/>
      <c r="AI53" s="311"/>
      <c r="AJ53" s="311"/>
      <c r="AK53" s="311"/>
    </row>
    <row r="54" spans="1:37" ht="24" customHeight="1" x14ac:dyDescent="0.2">
      <c r="A54" s="1196"/>
      <c r="B54" s="190" t="s">
        <v>583</v>
      </c>
      <c r="C54" s="259" t="str">
        <f>IF(OR(C46="-",C51="-"),"-",((C46-C51)*100))</f>
        <v>-</v>
      </c>
      <c r="D54" s="259" t="str">
        <f t="shared" ref="D54:O54" si="25">IF(OR(D46="-",D51="-"),"-",((D46-D51)*100))</f>
        <v>-</v>
      </c>
      <c r="E54" s="259" t="str">
        <f t="shared" si="25"/>
        <v>-</v>
      </c>
      <c r="F54" s="259" t="str">
        <f t="shared" si="25"/>
        <v>-</v>
      </c>
      <c r="G54" s="259">
        <f t="shared" si="25"/>
        <v>-25</v>
      </c>
      <c r="H54" s="259" t="str">
        <f t="shared" si="25"/>
        <v>-</v>
      </c>
      <c r="I54" s="259">
        <f t="shared" si="25"/>
        <v>19.999999999999996</v>
      </c>
      <c r="J54" s="259" t="str">
        <f t="shared" si="25"/>
        <v>-</v>
      </c>
      <c r="K54" s="259">
        <f t="shared" si="25"/>
        <v>0</v>
      </c>
      <c r="L54" s="259">
        <f t="shared" si="25"/>
        <v>0</v>
      </c>
      <c r="M54" s="259" t="str">
        <f t="shared" si="25"/>
        <v>-</v>
      </c>
      <c r="N54" s="259">
        <f t="shared" si="25"/>
        <v>0</v>
      </c>
      <c r="O54" s="815">
        <f t="shared" si="25"/>
        <v>4.1666666666666625</v>
      </c>
      <c r="P54" s="259"/>
      <c r="Q54" s="260"/>
    </row>
    <row r="55" spans="1:37" s="644" customFormat="1" ht="24" customHeight="1" x14ac:dyDescent="0.2">
      <c r="A55" s="1196"/>
      <c r="B55" s="684" t="s">
        <v>585</v>
      </c>
      <c r="C55" s="693" t="str">
        <f>IF(OR(C46="-",C45="-"),"-",((C46-C45)*100))</f>
        <v>-</v>
      </c>
      <c r="D55" s="693" t="str">
        <f t="shared" ref="D55:O55" si="26">IF(OR(D46="-",D45="-"),"-",((D46-D45)*100))</f>
        <v>-</v>
      </c>
      <c r="E55" s="693">
        <f t="shared" si="26"/>
        <v>0</v>
      </c>
      <c r="F55" s="693" t="str">
        <f t="shared" si="26"/>
        <v>-</v>
      </c>
      <c r="G55" s="693">
        <f t="shared" si="26"/>
        <v>-25</v>
      </c>
      <c r="H55" s="693">
        <f t="shared" si="26"/>
        <v>100</v>
      </c>
      <c r="I55" s="693">
        <f t="shared" si="26"/>
        <v>0</v>
      </c>
      <c r="J55" s="693" t="str">
        <f t="shared" si="26"/>
        <v>-</v>
      </c>
      <c r="K55" s="693">
        <f t="shared" si="26"/>
        <v>0</v>
      </c>
      <c r="L55" s="693">
        <f t="shared" si="26"/>
        <v>0</v>
      </c>
      <c r="M55" s="693" t="str">
        <f t="shared" si="26"/>
        <v>-</v>
      </c>
      <c r="N55" s="693" t="str">
        <f t="shared" si="26"/>
        <v>-</v>
      </c>
      <c r="O55" s="699">
        <f t="shared" si="26"/>
        <v>-5.4487179487179516</v>
      </c>
      <c r="P55" s="693"/>
      <c r="Q55" s="260"/>
      <c r="R55" s="260"/>
      <c r="S55" s="311"/>
      <c r="T55" s="311"/>
      <c r="U55" s="311"/>
      <c r="V55" s="311"/>
      <c r="W55" s="311"/>
      <c r="X55" s="311"/>
      <c r="Y55" s="311"/>
      <c r="Z55" s="311"/>
      <c r="AA55" s="311"/>
      <c r="AB55" s="311"/>
      <c r="AC55" s="311"/>
      <c r="AD55" s="311"/>
      <c r="AE55" s="311"/>
      <c r="AF55" s="311"/>
      <c r="AG55" s="311"/>
      <c r="AH55" s="311"/>
      <c r="AI55" s="311"/>
      <c r="AJ55" s="311"/>
      <c r="AK55" s="311"/>
    </row>
    <row r="56" spans="1:37" ht="21" customHeight="1" x14ac:dyDescent="0.2">
      <c r="A56" s="191"/>
      <c r="B56" s="742"/>
      <c r="C56" s="779"/>
      <c r="D56" s="779"/>
      <c r="E56" s="779"/>
      <c r="F56" s="779"/>
      <c r="G56" s="779"/>
      <c r="H56" s="779"/>
      <c r="I56" s="779"/>
      <c r="J56" s="779"/>
      <c r="K56" s="779"/>
      <c r="L56" s="779"/>
      <c r="M56" s="779"/>
      <c r="N56" s="779"/>
      <c r="O56" s="780"/>
      <c r="P56" s="644"/>
      <c r="Q56" s="644"/>
    </row>
    <row r="57" spans="1:37" ht="21" customHeight="1" x14ac:dyDescent="0.2">
      <c r="A57" s="1196" t="s">
        <v>24</v>
      </c>
      <c r="B57" s="684" t="s">
        <v>353</v>
      </c>
      <c r="C57" s="686">
        <v>0</v>
      </c>
      <c r="D57" s="686">
        <v>0</v>
      </c>
      <c r="E57" s="686">
        <v>0</v>
      </c>
      <c r="F57" s="686">
        <v>0</v>
      </c>
      <c r="G57" s="686">
        <v>0</v>
      </c>
      <c r="H57" s="666">
        <v>0</v>
      </c>
      <c r="I57" s="666">
        <v>1</v>
      </c>
      <c r="J57" s="666">
        <v>0</v>
      </c>
      <c r="K57" s="666">
        <v>0</v>
      </c>
      <c r="L57" s="666">
        <v>0</v>
      </c>
      <c r="M57" s="666">
        <v>0</v>
      </c>
      <c r="N57" s="666">
        <v>0</v>
      </c>
      <c r="O57" s="653">
        <f t="shared" ref="O57:O66" si="27">SUM(C57:N57)</f>
        <v>1</v>
      </c>
      <c r="P57" s="707"/>
      <c r="Q57" s="650"/>
      <c r="R57" s="644"/>
    </row>
    <row r="58" spans="1:37" ht="21" customHeight="1" x14ac:dyDescent="0.2">
      <c r="A58" s="1196"/>
      <c r="B58" s="190" t="s">
        <v>354</v>
      </c>
      <c r="C58" s="687">
        <v>0</v>
      </c>
      <c r="D58" s="687">
        <v>0</v>
      </c>
      <c r="E58" s="687">
        <v>1</v>
      </c>
      <c r="F58" s="687">
        <v>0</v>
      </c>
      <c r="G58" s="687">
        <v>0</v>
      </c>
      <c r="H58" s="660">
        <v>0</v>
      </c>
      <c r="I58" s="660">
        <v>0</v>
      </c>
      <c r="J58" s="660">
        <v>0</v>
      </c>
      <c r="K58" s="660">
        <v>0</v>
      </c>
      <c r="L58" s="660">
        <v>0</v>
      </c>
      <c r="M58" s="660">
        <v>1</v>
      </c>
      <c r="N58" s="660">
        <v>0</v>
      </c>
      <c r="O58" s="247">
        <f t="shared" si="27"/>
        <v>2</v>
      </c>
      <c r="P58" s="260"/>
      <c r="Q58" s="260"/>
      <c r="R58" s="644"/>
    </row>
    <row r="59" spans="1:37" ht="21" customHeight="1" x14ac:dyDescent="0.2">
      <c r="A59" s="1196"/>
      <c r="B59" s="684" t="s">
        <v>355</v>
      </c>
      <c r="C59" s="686">
        <v>0</v>
      </c>
      <c r="D59" s="686">
        <v>0</v>
      </c>
      <c r="E59" s="686">
        <v>1</v>
      </c>
      <c r="F59" s="686">
        <v>0</v>
      </c>
      <c r="G59" s="686">
        <v>0</v>
      </c>
      <c r="H59" s="686">
        <v>1</v>
      </c>
      <c r="I59" s="686">
        <v>0</v>
      </c>
      <c r="J59" s="686">
        <v>0</v>
      </c>
      <c r="K59" s="686">
        <v>0</v>
      </c>
      <c r="L59" s="686">
        <v>1</v>
      </c>
      <c r="M59" s="686">
        <v>0</v>
      </c>
      <c r="N59" s="686">
        <v>0</v>
      </c>
      <c r="O59" s="653">
        <f t="shared" si="27"/>
        <v>3</v>
      </c>
      <c r="P59" s="707"/>
      <c r="Q59" s="650"/>
      <c r="R59" s="644"/>
    </row>
    <row r="60" spans="1:37" ht="21" hidden="1" customHeight="1" x14ac:dyDescent="0.2">
      <c r="A60" s="1196"/>
      <c r="B60" s="684" t="s">
        <v>356</v>
      </c>
      <c r="C60" s="971"/>
      <c r="D60" s="686"/>
      <c r="E60" s="686"/>
      <c r="F60" s="686"/>
      <c r="G60" s="686"/>
      <c r="H60" s="666"/>
      <c r="I60" s="666"/>
      <c r="J60" s="666"/>
      <c r="K60" s="666"/>
      <c r="L60" s="666"/>
      <c r="M60" s="666"/>
      <c r="N60" s="666"/>
      <c r="O60" s="653">
        <f t="shared" si="27"/>
        <v>0</v>
      </c>
      <c r="P60" s="644"/>
      <c r="Q60" s="650"/>
      <c r="R60" s="644"/>
    </row>
    <row r="61" spans="1:37" ht="21" customHeight="1" x14ac:dyDescent="0.2">
      <c r="A61" s="1196"/>
      <c r="B61" s="190" t="s">
        <v>362</v>
      </c>
      <c r="C61" s="687">
        <f>SUM(C57:C60)</f>
        <v>0</v>
      </c>
      <c r="D61" s="687">
        <f t="shared" ref="D61:N61" si="28">SUM(D57:D60)</f>
        <v>0</v>
      </c>
      <c r="E61" s="687">
        <f t="shared" si="28"/>
        <v>2</v>
      </c>
      <c r="F61" s="687">
        <f t="shared" si="28"/>
        <v>0</v>
      </c>
      <c r="G61" s="687">
        <f t="shared" si="28"/>
        <v>0</v>
      </c>
      <c r="H61" s="687">
        <f t="shared" si="28"/>
        <v>1</v>
      </c>
      <c r="I61" s="687">
        <f t="shared" si="28"/>
        <v>1</v>
      </c>
      <c r="J61" s="687">
        <f t="shared" si="28"/>
        <v>0</v>
      </c>
      <c r="K61" s="687">
        <f t="shared" si="28"/>
        <v>0</v>
      </c>
      <c r="L61" s="687">
        <f t="shared" si="28"/>
        <v>1</v>
      </c>
      <c r="M61" s="687">
        <f t="shared" si="28"/>
        <v>1</v>
      </c>
      <c r="N61" s="687">
        <f t="shared" si="28"/>
        <v>0</v>
      </c>
      <c r="O61" s="247">
        <f t="shared" si="27"/>
        <v>6</v>
      </c>
      <c r="P61" s="687"/>
      <c r="Q61" s="260"/>
      <c r="R61" s="644"/>
    </row>
    <row r="62" spans="1:37" ht="21" hidden="1" customHeight="1" x14ac:dyDescent="0.2">
      <c r="A62" s="1196"/>
      <c r="B62" s="695" t="s">
        <v>291</v>
      </c>
      <c r="C62" s="686">
        <v>0</v>
      </c>
      <c r="D62" s="686">
        <v>0</v>
      </c>
      <c r="E62" s="686">
        <v>0</v>
      </c>
      <c r="F62" s="686">
        <v>0</v>
      </c>
      <c r="G62" s="686">
        <v>0</v>
      </c>
      <c r="H62" s="666">
        <v>0</v>
      </c>
      <c r="I62" s="666">
        <v>2</v>
      </c>
      <c r="J62" s="666">
        <v>1</v>
      </c>
      <c r="K62" s="666">
        <v>0</v>
      </c>
      <c r="L62" s="666">
        <v>0</v>
      </c>
      <c r="M62" s="666">
        <v>0</v>
      </c>
      <c r="N62" s="666">
        <v>0</v>
      </c>
      <c r="O62" s="653">
        <f t="shared" si="27"/>
        <v>3</v>
      </c>
      <c r="P62" s="686"/>
      <c r="Q62" s="650"/>
      <c r="R62" s="644"/>
    </row>
    <row r="63" spans="1:37" s="644" customFormat="1" ht="21" hidden="1" customHeight="1" x14ac:dyDescent="0.2">
      <c r="A63" s="1196"/>
      <c r="B63" s="695" t="s">
        <v>292</v>
      </c>
      <c r="C63" s="686">
        <v>0</v>
      </c>
      <c r="D63" s="686">
        <v>0</v>
      </c>
      <c r="E63" s="686">
        <v>1</v>
      </c>
      <c r="F63" s="686">
        <v>0</v>
      </c>
      <c r="G63" s="686">
        <v>0</v>
      </c>
      <c r="H63" s="666">
        <v>0</v>
      </c>
      <c r="I63" s="666">
        <v>1</v>
      </c>
      <c r="J63" s="666">
        <v>0</v>
      </c>
      <c r="K63" s="666">
        <v>0</v>
      </c>
      <c r="L63" s="666">
        <v>0</v>
      </c>
      <c r="M63" s="666">
        <v>0</v>
      </c>
      <c r="N63" s="666">
        <v>0</v>
      </c>
      <c r="O63" s="653">
        <f t="shared" si="27"/>
        <v>2</v>
      </c>
      <c r="P63" s="688"/>
      <c r="Q63" s="650"/>
      <c r="S63" s="311"/>
      <c r="T63" s="311"/>
      <c r="U63" s="311"/>
      <c r="V63" s="311"/>
      <c r="W63" s="311"/>
      <c r="X63" s="311"/>
      <c r="Y63" s="311"/>
      <c r="Z63" s="311"/>
      <c r="AA63" s="311"/>
      <c r="AB63" s="311"/>
      <c r="AC63" s="311"/>
      <c r="AD63" s="311"/>
      <c r="AE63" s="311"/>
      <c r="AF63" s="311"/>
      <c r="AG63" s="311"/>
      <c r="AH63" s="311"/>
      <c r="AI63" s="311"/>
      <c r="AJ63" s="311"/>
      <c r="AK63" s="311"/>
    </row>
    <row r="64" spans="1:37" s="644" customFormat="1" ht="21" customHeight="1" x14ac:dyDescent="0.2">
      <c r="A64" s="1196"/>
      <c r="B64" s="695" t="s">
        <v>293</v>
      </c>
      <c r="C64" s="686">
        <v>1</v>
      </c>
      <c r="D64" s="686">
        <v>0</v>
      </c>
      <c r="E64" s="686">
        <v>1</v>
      </c>
      <c r="F64" s="686">
        <v>0</v>
      </c>
      <c r="G64" s="686">
        <v>0</v>
      </c>
      <c r="H64" s="686">
        <v>0</v>
      </c>
      <c r="I64" s="686">
        <v>1</v>
      </c>
      <c r="J64" s="686">
        <v>0</v>
      </c>
      <c r="K64" s="686">
        <v>0</v>
      </c>
      <c r="L64" s="686">
        <v>0</v>
      </c>
      <c r="M64" s="686">
        <v>0</v>
      </c>
      <c r="N64" s="686">
        <v>0</v>
      </c>
      <c r="O64" s="653">
        <f t="shared" si="27"/>
        <v>3</v>
      </c>
      <c r="P64" s="686"/>
      <c r="Q64" s="650"/>
      <c r="S64" s="311"/>
      <c r="T64" s="311"/>
      <c r="U64" s="311"/>
      <c r="V64" s="311"/>
      <c r="W64" s="311"/>
      <c r="X64" s="311"/>
      <c r="Y64" s="311"/>
      <c r="Z64" s="311"/>
      <c r="AA64" s="311"/>
      <c r="AB64" s="311"/>
      <c r="AC64" s="311"/>
      <c r="AD64" s="311"/>
      <c r="AE64" s="311"/>
      <c r="AF64" s="311"/>
      <c r="AG64" s="311"/>
      <c r="AH64" s="311"/>
      <c r="AI64" s="311"/>
      <c r="AJ64" s="311"/>
      <c r="AK64" s="311"/>
    </row>
    <row r="65" spans="1:48" s="644" customFormat="1" ht="21" hidden="1" customHeight="1" x14ac:dyDescent="0.2">
      <c r="A65" s="1196"/>
      <c r="B65" s="695" t="s">
        <v>294</v>
      </c>
      <c r="C65" s="971">
        <v>0</v>
      </c>
      <c r="D65" s="686">
        <v>0</v>
      </c>
      <c r="E65" s="686">
        <v>0</v>
      </c>
      <c r="F65" s="686">
        <v>0</v>
      </c>
      <c r="G65" s="686">
        <v>1</v>
      </c>
      <c r="H65" s="666">
        <v>0</v>
      </c>
      <c r="I65" s="666">
        <v>1</v>
      </c>
      <c r="J65" s="666">
        <v>0</v>
      </c>
      <c r="K65" s="666">
        <v>0</v>
      </c>
      <c r="L65" s="666">
        <v>0</v>
      </c>
      <c r="M65" s="666">
        <v>0</v>
      </c>
      <c r="N65" s="666">
        <v>0</v>
      </c>
      <c r="O65" s="653">
        <f t="shared" si="27"/>
        <v>2</v>
      </c>
      <c r="P65" s="687"/>
      <c r="Q65" s="260"/>
      <c r="S65" s="311"/>
      <c r="T65" s="311"/>
      <c r="U65" s="311"/>
      <c r="V65" s="311"/>
      <c r="W65" s="311"/>
      <c r="X65" s="311"/>
      <c r="Y65" s="311"/>
      <c r="Z65" s="311"/>
      <c r="AA65" s="311"/>
      <c r="AB65" s="311"/>
      <c r="AC65" s="311"/>
      <c r="AD65" s="311"/>
      <c r="AE65" s="311"/>
      <c r="AF65" s="311"/>
      <c r="AG65" s="311"/>
      <c r="AH65" s="311"/>
      <c r="AI65" s="311"/>
      <c r="AJ65" s="311"/>
      <c r="AK65" s="311"/>
    </row>
    <row r="66" spans="1:48" s="644" customFormat="1" ht="21" hidden="1" customHeight="1" x14ac:dyDescent="0.2">
      <c r="A66" s="1196"/>
      <c r="B66" s="695" t="s">
        <v>269</v>
      </c>
      <c r="C66" s="686">
        <f>SUM(C62:C65)</f>
        <v>1</v>
      </c>
      <c r="D66" s="686">
        <f t="shared" ref="D66:N66" si="29">SUM(D62:D65)</f>
        <v>0</v>
      </c>
      <c r="E66" s="686">
        <f t="shared" si="29"/>
        <v>2</v>
      </c>
      <c r="F66" s="686">
        <f t="shared" si="29"/>
        <v>0</v>
      </c>
      <c r="G66" s="686">
        <f t="shared" si="29"/>
        <v>1</v>
      </c>
      <c r="H66" s="666">
        <f t="shared" si="29"/>
        <v>0</v>
      </c>
      <c r="I66" s="666">
        <f t="shared" si="29"/>
        <v>5</v>
      </c>
      <c r="J66" s="666">
        <f t="shared" si="29"/>
        <v>1</v>
      </c>
      <c r="K66" s="666">
        <f t="shared" si="29"/>
        <v>0</v>
      </c>
      <c r="L66" s="666">
        <f t="shared" si="29"/>
        <v>0</v>
      </c>
      <c r="M66" s="666">
        <f t="shared" si="29"/>
        <v>0</v>
      </c>
      <c r="N66" s="666">
        <f t="shared" si="29"/>
        <v>0</v>
      </c>
      <c r="O66" s="653">
        <f t="shared" si="27"/>
        <v>10</v>
      </c>
      <c r="P66" s="688"/>
      <c r="Q66" s="650"/>
      <c r="R66" s="260"/>
      <c r="S66" s="269"/>
      <c r="T66" s="311"/>
      <c r="U66" s="311"/>
      <c r="V66" s="311"/>
      <c r="W66" s="311"/>
      <c r="X66" s="311"/>
      <c r="Y66" s="311"/>
      <c r="Z66" s="311"/>
      <c r="AA66" s="311"/>
      <c r="AB66" s="311"/>
      <c r="AC66" s="311"/>
      <c r="AD66" s="311"/>
      <c r="AE66" s="311"/>
      <c r="AF66" s="311"/>
      <c r="AG66" s="311"/>
      <c r="AH66" s="311"/>
      <c r="AI66" s="311"/>
      <c r="AJ66" s="311"/>
      <c r="AK66" s="311"/>
    </row>
    <row r="67" spans="1:48" ht="21" customHeight="1" x14ac:dyDescent="0.2">
      <c r="A67" s="1196"/>
      <c r="B67" s="190" t="s">
        <v>582</v>
      </c>
      <c r="C67" s="687">
        <f>C59-C64</f>
        <v>-1</v>
      </c>
      <c r="D67" s="687">
        <f t="shared" ref="D67:O67" si="30">D59-D64</f>
        <v>0</v>
      </c>
      <c r="E67" s="687">
        <f t="shared" si="30"/>
        <v>0</v>
      </c>
      <c r="F67" s="687">
        <f t="shared" si="30"/>
        <v>0</v>
      </c>
      <c r="G67" s="687">
        <f t="shared" si="30"/>
        <v>0</v>
      </c>
      <c r="H67" s="687">
        <f t="shared" si="30"/>
        <v>1</v>
      </c>
      <c r="I67" s="687">
        <f t="shared" si="30"/>
        <v>-1</v>
      </c>
      <c r="J67" s="687">
        <f t="shared" si="30"/>
        <v>0</v>
      </c>
      <c r="K67" s="687">
        <f t="shared" si="30"/>
        <v>0</v>
      </c>
      <c r="L67" s="687">
        <f t="shared" si="30"/>
        <v>1</v>
      </c>
      <c r="M67" s="687">
        <f t="shared" si="30"/>
        <v>0</v>
      </c>
      <c r="N67" s="687">
        <f t="shared" si="30"/>
        <v>0</v>
      </c>
      <c r="O67" s="697">
        <f t="shared" si="30"/>
        <v>0</v>
      </c>
      <c r="P67" s="687"/>
      <c r="Q67" s="260"/>
      <c r="R67" s="644"/>
    </row>
    <row r="68" spans="1:48" s="644" customFormat="1" ht="21" customHeight="1" x14ac:dyDescent="0.2">
      <c r="A68" s="1196"/>
      <c r="B68" s="684" t="s">
        <v>584</v>
      </c>
      <c r="C68" s="686">
        <f>C59-C58</f>
        <v>0</v>
      </c>
      <c r="D68" s="686">
        <f t="shared" ref="D68:O68" si="31">D59-D58</f>
        <v>0</v>
      </c>
      <c r="E68" s="686">
        <f t="shared" si="31"/>
        <v>0</v>
      </c>
      <c r="F68" s="686">
        <f t="shared" si="31"/>
        <v>0</v>
      </c>
      <c r="G68" s="686">
        <f t="shared" si="31"/>
        <v>0</v>
      </c>
      <c r="H68" s="686">
        <f t="shared" si="31"/>
        <v>1</v>
      </c>
      <c r="I68" s="686">
        <f t="shared" si="31"/>
        <v>0</v>
      </c>
      <c r="J68" s="686">
        <f t="shared" si="31"/>
        <v>0</v>
      </c>
      <c r="K68" s="686">
        <f t="shared" si="31"/>
        <v>0</v>
      </c>
      <c r="L68" s="686">
        <f t="shared" si="31"/>
        <v>1</v>
      </c>
      <c r="M68" s="686">
        <f t="shared" si="31"/>
        <v>-1</v>
      </c>
      <c r="N68" s="686">
        <f t="shared" si="31"/>
        <v>0</v>
      </c>
      <c r="O68" s="696">
        <f t="shared" si="31"/>
        <v>1</v>
      </c>
      <c r="P68" s="686"/>
      <c r="Q68" s="260"/>
      <c r="S68" s="311"/>
      <c r="T68" s="311"/>
      <c r="U68" s="311"/>
      <c r="V68" s="311"/>
      <c r="W68" s="311"/>
      <c r="X68" s="311"/>
      <c r="Y68" s="311"/>
      <c r="Z68" s="311"/>
      <c r="AA68" s="311"/>
      <c r="AB68" s="311"/>
      <c r="AC68" s="311"/>
      <c r="AD68" s="311"/>
      <c r="AE68" s="311"/>
      <c r="AF68" s="311"/>
      <c r="AG68" s="311"/>
      <c r="AH68" s="311"/>
      <c r="AI68" s="311"/>
      <c r="AJ68" s="311"/>
      <c r="AK68" s="311"/>
    </row>
    <row r="69" spans="1:48" s="211" customFormat="1" ht="21" customHeight="1" x14ac:dyDescent="0.2">
      <c r="A69" s="210"/>
      <c r="B69" s="742"/>
      <c r="C69" s="551"/>
      <c r="D69" s="551"/>
      <c r="E69" s="551"/>
      <c r="F69" s="551"/>
      <c r="G69" s="551"/>
      <c r="H69" s="551"/>
      <c r="I69" s="551"/>
      <c r="J69" s="551"/>
      <c r="K69" s="551"/>
      <c r="L69" s="551"/>
      <c r="M69" s="551"/>
      <c r="N69" s="551"/>
      <c r="O69" s="552"/>
      <c r="P69" s="650"/>
      <c r="Q69" s="650"/>
      <c r="R69" s="714"/>
      <c r="S69" s="889"/>
      <c r="T69" s="1048"/>
      <c r="U69" s="1048"/>
      <c r="V69" s="1048"/>
      <c r="W69" s="1048"/>
      <c r="X69" s="1048"/>
      <c r="Y69" s="1048"/>
      <c r="Z69" s="1048"/>
      <c r="AA69" s="1048"/>
      <c r="AB69" s="1048"/>
      <c r="AC69" s="1048"/>
      <c r="AD69" s="1048"/>
      <c r="AE69" s="1048"/>
      <c r="AF69" s="1048"/>
      <c r="AG69" s="317"/>
      <c r="AH69" s="317"/>
      <c r="AI69" s="317"/>
      <c r="AJ69" s="317"/>
      <c r="AK69" s="317"/>
      <c r="AL69" s="317"/>
      <c r="AM69" s="661"/>
      <c r="AN69" s="661"/>
      <c r="AO69" s="661"/>
      <c r="AP69" s="661"/>
      <c r="AQ69" s="661"/>
      <c r="AR69" s="661"/>
      <c r="AS69" s="661"/>
      <c r="AT69" s="661"/>
    </row>
    <row r="70" spans="1:48" ht="21" customHeight="1" x14ac:dyDescent="0.2">
      <c r="A70" s="1196" t="s">
        <v>472</v>
      </c>
      <c r="B70" s="684" t="s">
        <v>353</v>
      </c>
      <c r="C70" s="693">
        <v>45</v>
      </c>
      <c r="D70" s="814" t="s">
        <v>77</v>
      </c>
      <c r="E70" s="693" t="s">
        <v>77</v>
      </c>
      <c r="F70" s="693" t="s">
        <v>77</v>
      </c>
      <c r="G70" s="693">
        <v>30.8</v>
      </c>
      <c r="H70" s="693">
        <v>78.400000000000006</v>
      </c>
      <c r="I70" s="693">
        <v>33.700000000000003</v>
      </c>
      <c r="J70" s="693" t="s">
        <v>77</v>
      </c>
      <c r="K70" s="693">
        <v>32.6</v>
      </c>
      <c r="L70" s="693">
        <v>25.8</v>
      </c>
      <c r="M70" s="693">
        <v>103.6</v>
      </c>
      <c r="N70" s="693" t="s">
        <v>77</v>
      </c>
      <c r="O70" s="699">
        <v>37.6</v>
      </c>
      <c r="P70" s="707"/>
      <c r="Q70" s="644"/>
      <c r="R70" s="747"/>
      <c r="S70" s="965"/>
      <c r="T70" s="1047"/>
      <c r="U70" s="1047"/>
      <c r="V70" s="1047"/>
      <c r="W70" s="1047"/>
      <c r="X70" s="1047"/>
      <c r="Y70" s="1047"/>
      <c r="Z70" s="1047"/>
      <c r="AA70" s="1047"/>
      <c r="AB70" s="1047"/>
      <c r="AC70" s="1047"/>
      <c r="AD70" s="1047"/>
      <c r="AE70" s="1047"/>
      <c r="AF70" s="1047"/>
      <c r="AG70" s="747"/>
      <c r="AH70" s="747"/>
      <c r="AI70" s="747"/>
      <c r="AJ70" s="747"/>
      <c r="AK70" s="747"/>
      <c r="AL70" s="747"/>
      <c r="AM70" s="651"/>
      <c r="AN70" s="651"/>
      <c r="AO70" s="651"/>
      <c r="AP70" s="651"/>
      <c r="AQ70" s="651"/>
      <c r="AR70" s="651"/>
      <c r="AS70" s="651"/>
      <c r="AT70" s="651"/>
    </row>
    <row r="71" spans="1:48" ht="21" customHeight="1" x14ac:dyDescent="0.2">
      <c r="A71" s="1196"/>
      <c r="B71" s="190" t="s">
        <v>354</v>
      </c>
      <c r="C71" s="259" t="s">
        <v>77</v>
      </c>
      <c r="D71" s="259" t="s">
        <v>77</v>
      </c>
      <c r="E71" s="259">
        <v>86.8</v>
      </c>
      <c r="F71" s="259" t="s">
        <v>77</v>
      </c>
      <c r="G71" s="259">
        <v>20.7</v>
      </c>
      <c r="H71" s="259">
        <v>120.3</v>
      </c>
      <c r="I71" s="259">
        <v>35.6</v>
      </c>
      <c r="J71" s="259" t="s">
        <v>77</v>
      </c>
      <c r="K71" s="259">
        <v>14</v>
      </c>
      <c r="L71" s="259">
        <v>47.6</v>
      </c>
      <c r="M71" s="259">
        <v>46</v>
      </c>
      <c r="N71" s="259" t="s">
        <v>77</v>
      </c>
      <c r="O71" s="815">
        <v>36</v>
      </c>
      <c r="P71" s="260"/>
      <c r="Q71" s="260"/>
      <c r="R71" s="747"/>
      <c r="S71" s="965"/>
      <c r="T71" s="1047"/>
      <c r="U71" s="1047"/>
      <c r="V71" s="1047"/>
      <c r="W71" s="1047"/>
      <c r="X71" s="1047"/>
      <c r="Y71" s="1047"/>
      <c r="Z71" s="1047"/>
      <c r="AA71" s="1047"/>
      <c r="AB71" s="1047"/>
      <c r="AC71" s="1047"/>
      <c r="AD71" s="1047"/>
      <c r="AE71" s="1047"/>
      <c r="AF71" s="1047"/>
      <c r="AG71" s="747"/>
      <c r="AH71" s="747"/>
      <c r="AI71" s="747"/>
      <c r="AJ71" s="747"/>
      <c r="AK71" s="747"/>
      <c r="AL71" s="747"/>
      <c r="AM71" s="651"/>
      <c r="AN71" s="651"/>
      <c r="AO71" s="651"/>
      <c r="AP71" s="651"/>
      <c r="AQ71" s="651"/>
      <c r="AR71" s="651"/>
      <c r="AS71" s="651"/>
      <c r="AT71" s="651"/>
    </row>
    <row r="72" spans="1:48" ht="21" customHeight="1" x14ac:dyDescent="0.2">
      <c r="A72" s="1196"/>
      <c r="B72" s="684" t="s">
        <v>355</v>
      </c>
      <c r="C72" s="693" t="s">
        <v>77</v>
      </c>
      <c r="D72" s="693">
        <v>195.2</v>
      </c>
      <c r="E72" s="693">
        <v>108.2</v>
      </c>
      <c r="F72" s="693" t="s">
        <v>77</v>
      </c>
      <c r="G72" s="693">
        <v>74</v>
      </c>
      <c r="H72" s="693">
        <v>174.3</v>
      </c>
      <c r="I72" s="693">
        <v>47</v>
      </c>
      <c r="J72" s="693">
        <v>47.4</v>
      </c>
      <c r="K72" s="693">
        <v>13.399999999999999</v>
      </c>
      <c r="L72" s="693">
        <v>41.8</v>
      </c>
      <c r="M72" s="693">
        <v>373.4</v>
      </c>
      <c r="N72" s="814">
        <v>265.2</v>
      </c>
      <c r="O72" s="699">
        <v>63.2</v>
      </c>
      <c r="P72" s="707"/>
      <c r="Q72" s="644"/>
      <c r="R72" s="747"/>
      <c r="S72" s="965"/>
      <c r="T72" s="1047"/>
      <c r="U72" s="1047"/>
      <c r="V72" s="1047"/>
      <c r="W72" s="1047"/>
      <c r="X72" s="1047"/>
      <c r="Y72" s="1047"/>
      <c r="Z72" s="1047"/>
      <c r="AA72" s="1047"/>
      <c r="AB72" s="1047"/>
      <c r="AC72" s="1047"/>
      <c r="AD72" s="1047"/>
      <c r="AE72" s="1047"/>
      <c r="AF72" s="1047"/>
      <c r="AG72" s="747"/>
      <c r="AH72" s="747"/>
      <c r="AI72" s="747"/>
      <c r="AJ72" s="747"/>
      <c r="AK72" s="747"/>
      <c r="AL72" s="747"/>
      <c r="AM72" s="651"/>
      <c r="AN72" s="651"/>
      <c r="AO72" s="651"/>
      <c r="AP72" s="651"/>
      <c r="AQ72" s="651"/>
      <c r="AR72" s="651"/>
      <c r="AS72" s="651"/>
      <c r="AT72" s="651"/>
    </row>
    <row r="73" spans="1:48" ht="21" hidden="1" customHeight="1" x14ac:dyDescent="0.2">
      <c r="A73" s="1196"/>
      <c r="B73" s="684" t="s">
        <v>356</v>
      </c>
      <c r="C73" s="1176"/>
      <c r="D73" s="693"/>
      <c r="E73" s="693"/>
      <c r="F73" s="693"/>
      <c r="G73" s="693"/>
      <c r="H73" s="693"/>
      <c r="I73" s="693"/>
      <c r="J73" s="693"/>
      <c r="K73" s="693"/>
      <c r="L73" s="693"/>
      <c r="M73" s="693"/>
      <c r="N73" s="693"/>
      <c r="O73" s="699"/>
      <c r="P73" s="707"/>
      <c r="Q73" s="644"/>
      <c r="R73" s="747"/>
      <c r="S73" s="965"/>
      <c r="T73" s="1047"/>
      <c r="U73" s="1047"/>
      <c r="V73" s="1047"/>
      <c r="W73" s="1047"/>
      <c r="X73" s="1047"/>
      <c r="Y73" s="1047"/>
      <c r="Z73" s="1047"/>
      <c r="AA73" s="1047"/>
      <c r="AB73" s="1047"/>
      <c r="AC73" s="1047"/>
      <c r="AD73" s="1047"/>
      <c r="AE73" s="1047"/>
      <c r="AF73" s="1047"/>
      <c r="AG73" s="747"/>
      <c r="AH73" s="747"/>
      <c r="AI73" s="747"/>
      <c r="AJ73" s="747"/>
      <c r="AK73" s="747"/>
      <c r="AL73" s="747"/>
      <c r="AM73" s="651"/>
      <c r="AN73" s="651"/>
      <c r="AO73" s="651"/>
      <c r="AP73" s="651"/>
      <c r="AQ73" s="651"/>
      <c r="AR73" s="651"/>
      <c r="AS73" s="651"/>
      <c r="AT73" s="651"/>
    </row>
    <row r="74" spans="1:48" ht="21" customHeight="1" x14ac:dyDescent="0.2">
      <c r="A74" s="1196"/>
      <c r="B74" s="190" t="s">
        <v>362</v>
      </c>
      <c r="C74" s="259">
        <v>45</v>
      </c>
      <c r="D74" s="259">
        <v>195.2</v>
      </c>
      <c r="E74" s="259">
        <v>86.8</v>
      </c>
      <c r="F74" s="259" t="s">
        <v>77</v>
      </c>
      <c r="G74" s="259">
        <v>33.200000000000003</v>
      </c>
      <c r="H74" s="259">
        <v>101.6</v>
      </c>
      <c r="I74" s="259">
        <v>36.799999999999997</v>
      </c>
      <c r="J74" s="259">
        <v>47.4</v>
      </c>
      <c r="K74" s="259">
        <v>14</v>
      </c>
      <c r="L74" s="259">
        <v>37.299999999999997</v>
      </c>
      <c r="M74" s="259">
        <v>103.6</v>
      </c>
      <c r="N74" s="259">
        <v>265.2</v>
      </c>
      <c r="O74" s="815">
        <v>47.4</v>
      </c>
      <c r="P74" s="260"/>
      <c r="Q74" s="260"/>
      <c r="R74" s="754"/>
      <c r="S74" s="965"/>
      <c r="T74" s="1047"/>
      <c r="U74" s="1047"/>
      <c r="V74" s="1047"/>
      <c r="W74" s="1047"/>
      <c r="X74" s="1047"/>
      <c r="Y74" s="1047"/>
      <c r="Z74" s="1047"/>
      <c r="AA74" s="1047"/>
      <c r="AB74" s="1047"/>
      <c r="AC74" s="1047"/>
      <c r="AD74" s="1047"/>
      <c r="AE74" s="1047"/>
      <c r="AF74" s="1047"/>
      <c r="AG74" s="754"/>
      <c r="AH74" s="754"/>
      <c r="AI74" s="754"/>
      <c r="AJ74" s="754"/>
      <c r="AK74" s="754"/>
      <c r="AL74" s="754"/>
      <c r="AM74" s="385"/>
      <c r="AN74" s="385"/>
      <c r="AO74" s="385"/>
      <c r="AP74" s="385"/>
      <c r="AQ74" s="385"/>
      <c r="AR74" s="385"/>
      <c r="AS74" s="385"/>
      <c r="AT74" s="385"/>
      <c r="AU74" s="754"/>
      <c r="AV74" s="754"/>
    </row>
    <row r="75" spans="1:48" ht="21" hidden="1" customHeight="1" x14ac:dyDescent="0.2">
      <c r="A75" s="1196"/>
      <c r="B75" s="695" t="s">
        <v>291</v>
      </c>
      <c r="C75" s="693" t="s">
        <v>77</v>
      </c>
      <c r="D75" s="693" t="s">
        <v>77</v>
      </c>
      <c r="E75" s="693">
        <v>32.799999999999997</v>
      </c>
      <c r="F75" s="693" t="s">
        <v>77</v>
      </c>
      <c r="G75" s="693">
        <v>33.6</v>
      </c>
      <c r="H75" s="693">
        <v>283</v>
      </c>
      <c r="I75" s="693">
        <v>19.399999999999999</v>
      </c>
      <c r="J75" s="693">
        <v>10.4</v>
      </c>
      <c r="K75" s="693" t="s">
        <v>77</v>
      </c>
      <c r="L75" s="693">
        <v>59.3</v>
      </c>
      <c r="M75" s="693" t="s">
        <v>77</v>
      </c>
      <c r="N75" s="693" t="s">
        <v>77</v>
      </c>
      <c r="O75" s="699">
        <v>22.8</v>
      </c>
      <c r="P75" s="707"/>
      <c r="Q75" s="644"/>
      <c r="R75" s="754"/>
      <c r="S75" s="965"/>
      <c r="T75" s="1047"/>
      <c r="U75" s="1047"/>
      <c r="V75" s="1047"/>
      <c r="W75" s="1047"/>
      <c r="X75" s="1047"/>
      <c r="Y75" s="1047"/>
      <c r="Z75" s="1047"/>
      <c r="AA75" s="1047"/>
      <c r="AB75" s="1047"/>
      <c r="AC75" s="1047"/>
      <c r="AD75" s="1047"/>
      <c r="AE75" s="1047"/>
      <c r="AF75" s="1047"/>
      <c r="AG75" s="754"/>
      <c r="AH75" s="754"/>
      <c r="AI75" s="754"/>
      <c r="AJ75" s="754"/>
      <c r="AK75" s="754"/>
      <c r="AL75" s="754"/>
      <c r="AM75" s="385"/>
      <c r="AN75" s="385"/>
      <c r="AO75" s="385"/>
      <c r="AP75" s="385"/>
      <c r="AQ75" s="385"/>
      <c r="AR75" s="385"/>
      <c r="AS75" s="385"/>
      <c r="AT75" s="385"/>
      <c r="AU75" s="754"/>
      <c r="AV75" s="754"/>
    </row>
    <row r="76" spans="1:48" s="644" customFormat="1" ht="21" hidden="1" customHeight="1" x14ac:dyDescent="0.2">
      <c r="A76" s="1196"/>
      <c r="B76" s="695" t="s">
        <v>292</v>
      </c>
      <c r="C76" s="693">
        <v>14.8</v>
      </c>
      <c r="D76" s="693" t="s">
        <v>77</v>
      </c>
      <c r="E76" s="693">
        <v>188.4</v>
      </c>
      <c r="F76" s="693" t="s">
        <v>77</v>
      </c>
      <c r="G76" s="693">
        <v>44</v>
      </c>
      <c r="H76" s="693">
        <v>242</v>
      </c>
      <c r="I76" s="693">
        <v>12.4</v>
      </c>
      <c r="J76" s="693" t="s">
        <v>77</v>
      </c>
      <c r="K76" s="693">
        <v>29.3</v>
      </c>
      <c r="L76" s="693">
        <v>21.8</v>
      </c>
      <c r="M76" s="693">
        <v>213</v>
      </c>
      <c r="N76" s="693" t="s">
        <v>77</v>
      </c>
      <c r="O76" s="699">
        <v>43.6</v>
      </c>
      <c r="P76" s="707"/>
      <c r="R76" s="754"/>
      <c r="S76" s="965"/>
      <c r="T76" s="1047"/>
      <c r="U76" s="1047"/>
      <c r="V76" s="1047"/>
      <c r="W76" s="1047"/>
      <c r="X76" s="1047"/>
      <c r="Y76" s="1047"/>
      <c r="Z76" s="1047"/>
      <c r="AA76" s="1047"/>
      <c r="AB76" s="1047"/>
      <c r="AC76" s="1047"/>
      <c r="AD76" s="1047"/>
      <c r="AE76" s="1047"/>
      <c r="AF76" s="1047"/>
      <c r="AG76" s="754"/>
      <c r="AH76" s="754"/>
      <c r="AI76" s="754"/>
      <c r="AJ76" s="754"/>
      <c r="AK76" s="754"/>
      <c r="AL76" s="754"/>
      <c r="AM76" s="385"/>
      <c r="AN76" s="385"/>
      <c r="AO76" s="385"/>
      <c r="AP76" s="385"/>
      <c r="AQ76" s="385"/>
      <c r="AR76" s="385"/>
      <c r="AS76" s="385"/>
      <c r="AT76" s="385"/>
      <c r="AU76" s="754"/>
      <c r="AV76" s="754"/>
    </row>
    <row r="77" spans="1:48" s="644" customFormat="1" ht="21" customHeight="1" x14ac:dyDescent="0.2">
      <c r="A77" s="1196"/>
      <c r="B77" s="695" t="s">
        <v>293</v>
      </c>
      <c r="C77" s="693">
        <v>30.2</v>
      </c>
      <c r="D77" s="693" t="s">
        <v>77</v>
      </c>
      <c r="E77" s="693">
        <v>161.4</v>
      </c>
      <c r="F77" s="693" t="s">
        <v>77</v>
      </c>
      <c r="G77" s="693">
        <v>68.2</v>
      </c>
      <c r="H77" s="693" t="s">
        <v>77</v>
      </c>
      <c r="I77" s="693">
        <v>14.6</v>
      </c>
      <c r="J77" s="693" t="s">
        <v>77</v>
      </c>
      <c r="K77" s="693">
        <v>27.099999999999998</v>
      </c>
      <c r="L77" s="693">
        <v>11.8</v>
      </c>
      <c r="M77" s="693" t="s">
        <v>77</v>
      </c>
      <c r="N77" s="814">
        <v>383.2</v>
      </c>
      <c r="O77" s="699">
        <v>30.2</v>
      </c>
      <c r="P77" s="707"/>
      <c r="R77" s="754"/>
      <c r="S77" s="965"/>
      <c r="T77" s="1047"/>
      <c r="U77" s="1047"/>
      <c r="V77" s="1047"/>
      <c r="W77" s="1047"/>
      <c r="X77" s="1047"/>
      <c r="Y77" s="1047"/>
      <c r="Z77" s="1047"/>
      <c r="AA77" s="1047"/>
      <c r="AB77" s="1047"/>
      <c r="AC77" s="1047"/>
      <c r="AD77" s="1047"/>
      <c r="AE77" s="1047"/>
      <c r="AF77" s="1047"/>
      <c r="AG77" s="754"/>
      <c r="AH77" s="754"/>
      <c r="AI77" s="754"/>
      <c r="AJ77" s="754"/>
      <c r="AK77" s="754"/>
      <c r="AL77" s="754"/>
      <c r="AM77" s="385"/>
      <c r="AN77" s="385"/>
      <c r="AO77" s="385"/>
      <c r="AP77" s="385"/>
      <c r="AQ77" s="385"/>
      <c r="AR77" s="385"/>
      <c r="AS77" s="385"/>
      <c r="AT77" s="385"/>
      <c r="AU77" s="754"/>
      <c r="AV77" s="754"/>
    </row>
    <row r="78" spans="1:48" ht="21" hidden="1" customHeight="1" x14ac:dyDescent="0.2">
      <c r="A78" s="1196"/>
      <c r="B78" s="695" t="s">
        <v>294</v>
      </c>
      <c r="C78" s="1176" t="s">
        <v>77</v>
      </c>
      <c r="D78" s="693" t="s">
        <v>77</v>
      </c>
      <c r="E78" s="693">
        <v>63.2</v>
      </c>
      <c r="F78" s="693" t="s">
        <v>77</v>
      </c>
      <c r="G78" s="693">
        <v>105.89999999999999</v>
      </c>
      <c r="H78" s="693">
        <v>79</v>
      </c>
      <c r="I78" s="693">
        <v>26.5</v>
      </c>
      <c r="J78" s="693">
        <v>83</v>
      </c>
      <c r="K78" s="693">
        <v>10.199999999999999</v>
      </c>
      <c r="L78" s="693">
        <v>17.8</v>
      </c>
      <c r="M78" s="693">
        <v>70.400000000000006</v>
      </c>
      <c r="N78" s="693" t="s">
        <v>77</v>
      </c>
      <c r="O78" s="699">
        <v>54.3</v>
      </c>
      <c r="P78" s="707"/>
      <c r="Q78" s="260"/>
      <c r="R78" s="889"/>
      <c r="S78" s="965"/>
      <c r="T78" s="1047"/>
      <c r="U78" s="1047"/>
      <c r="V78" s="1047"/>
      <c r="W78" s="1047"/>
      <c r="X78" s="1047"/>
      <c r="Y78" s="1047"/>
      <c r="Z78" s="1047"/>
      <c r="AA78" s="1047"/>
      <c r="AB78" s="1047"/>
      <c r="AC78" s="1047"/>
      <c r="AD78" s="1047"/>
      <c r="AE78" s="1047"/>
      <c r="AF78" s="1047"/>
      <c r="AG78" s="754"/>
      <c r="AH78" s="754"/>
      <c r="AI78" s="754"/>
      <c r="AJ78" s="754"/>
      <c r="AK78" s="754"/>
      <c r="AL78" s="754"/>
      <c r="AM78" s="385"/>
      <c r="AN78" s="385"/>
      <c r="AO78" s="385"/>
      <c r="AP78" s="385"/>
      <c r="AQ78" s="385"/>
      <c r="AR78" s="385"/>
      <c r="AS78" s="385"/>
      <c r="AT78" s="385"/>
      <c r="AU78" s="754"/>
      <c r="AV78" s="754"/>
    </row>
    <row r="79" spans="1:48" s="644" customFormat="1" ht="21" hidden="1" customHeight="1" x14ac:dyDescent="0.2">
      <c r="A79" s="1196"/>
      <c r="B79" s="695" t="s">
        <v>269</v>
      </c>
      <c r="C79" s="693">
        <v>22.5</v>
      </c>
      <c r="D79" s="693" t="s">
        <v>77</v>
      </c>
      <c r="E79" s="693">
        <v>63.2</v>
      </c>
      <c r="F79" s="693" t="s">
        <v>77</v>
      </c>
      <c r="G79" s="693">
        <v>58.6</v>
      </c>
      <c r="H79" s="693">
        <v>278.8</v>
      </c>
      <c r="I79" s="693">
        <v>18.2</v>
      </c>
      <c r="J79" s="693">
        <v>46.7</v>
      </c>
      <c r="K79" s="693">
        <v>15.6</v>
      </c>
      <c r="L79" s="693">
        <v>17</v>
      </c>
      <c r="M79" s="693">
        <v>192.6</v>
      </c>
      <c r="N79" s="693">
        <v>383.2</v>
      </c>
      <c r="O79" s="699">
        <v>33.6</v>
      </c>
      <c r="P79" s="707"/>
      <c r="R79" s="889"/>
      <c r="S79" s="965"/>
      <c r="T79" s="1047"/>
      <c r="U79" s="1047"/>
      <c r="V79" s="1047"/>
      <c r="W79" s="1047"/>
      <c r="X79" s="1047"/>
      <c r="Y79" s="1047"/>
      <c r="Z79" s="1047"/>
      <c r="AA79" s="1047"/>
      <c r="AB79" s="1047"/>
      <c r="AC79" s="1047"/>
      <c r="AD79" s="1047"/>
      <c r="AE79" s="1047"/>
      <c r="AF79" s="1047"/>
      <c r="AG79" s="754"/>
      <c r="AH79" s="754"/>
      <c r="AI79" s="754"/>
      <c r="AJ79" s="754"/>
      <c r="AK79" s="754"/>
      <c r="AL79" s="754"/>
      <c r="AM79" s="385"/>
      <c r="AN79" s="385"/>
      <c r="AO79" s="385"/>
      <c r="AP79" s="385"/>
      <c r="AQ79" s="385"/>
      <c r="AR79" s="385"/>
      <c r="AS79" s="385"/>
      <c r="AT79" s="385"/>
      <c r="AU79" s="754"/>
      <c r="AV79" s="754"/>
    </row>
    <row r="80" spans="1:48" s="644" customFormat="1" ht="21" customHeight="1" x14ac:dyDescent="0.2">
      <c r="A80" s="1196"/>
      <c r="B80" s="190" t="s">
        <v>582</v>
      </c>
      <c r="C80" s="259" t="str">
        <f>IF(OR(C72="-",C77="-"),"-",((C72-C77)))</f>
        <v>-</v>
      </c>
      <c r="D80" s="259" t="str">
        <f t="shared" ref="D80:O80" si="32">IF(OR(D72="-",D77="-"),"-",((D72-D77)))</f>
        <v>-</v>
      </c>
      <c r="E80" s="259">
        <f t="shared" si="32"/>
        <v>-53.2</v>
      </c>
      <c r="F80" s="259" t="str">
        <f t="shared" si="32"/>
        <v>-</v>
      </c>
      <c r="G80" s="259">
        <f t="shared" si="32"/>
        <v>5.7999999999999972</v>
      </c>
      <c r="H80" s="259" t="str">
        <f t="shared" si="32"/>
        <v>-</v>
      </c>
      <c r="I80" s="259">
        <f t="shared" si="32"/>
        <v>32.4</v>
      </c>
      <c r="J80" s="259" t="str">
        <f t="shared" si="32"/>
        <v>-</v>
      </c>
      <c r="K80" s="259">
        <f t="shared" si="32"/>
        <v>-13.7</v>
      </c>
      <c r="L80" s="259">
        <f t="shared" si="32"/>
        <v>29.999999999999996</v>
      </c>
      <c r="M80" s="259" t="str">
        <f t="shared" si="32"/>
        <v>-</v>
      </c>
      <c r="N80" s="259">
        <f t="shared" si="32"/>
        <v>-118</v>
      </c>
      <c r="O80" s="815">
        <f t="shared" si="32"/>
        <v>33</v>
      </c>
      <c r="P80" s="260"/>
      <c r="Q80" s="260"/>
      <c r="S80" s="747"/>
      <c r="T80" s="747"/>
      <c r="U80" s="747"/>
      <c r="V80" s="747"/>
      <c r="W80" s="747"/>
      <c r="X80" s="747"/>
      <c r="Y80" s="747"/>
      <c r="Z80" s="747"/>
      <c r="AA80" s="747"/>
      <c r="AB80" s="747"/>
      <c r="AC80" s="747"/>
      <c r="AD80" s="747"/>
      <c r="AE80" s="747"/>
      <c r="AF80" s="747"/>
      <c r="AG80" s="747"/>
      <c r="AH80" s="747"/>
      <c r="AI80" s="747"/>
      <c r="AJ80" s="747"/>
      <c r="AK80" s="747"/>
      <c r="AL80" s="747"/>
      <c r="AM80" s="651"/>
      <c r="AN80" s="651"/>
      <c r="AO80" s="651"/>
      <c r="AP80" s="651"/>
      <c r="AQ80" s="651"/>
      <c r="AR80" s="651"/>
      <c r="AS80" s="651"/>
      <c r="AT80" s="651"/>
    </row>
    <row r="81" spans="1:46" s="644" customFormat="1" ht="21" customHeight="1" x14ac:dyDescent="0.2">
      <c r="A81" s="1197"/>
      <c r="B81" s="1134" t="s">
        <v>584</v>
      </c>
      <c r="C81" s="1140" t="str">
        <f>IF(OR(C72="-",C71="-"),"-",((C72-C71)))</f>
        <v>-</v>
      </c>
      <c r="D81" s="1140" t="str">
        <f t="shared" ref="D81:O81" si="33">IF(OR(D72="-",D71="-"),"-",((D72-D71)))</f>
        <v>-</v>
      </c>
      <c r="E81" s="1140">
        <f t="shared" si="33"/>
        <v>21.400000000000006</v>
      </c>
      <c r="F81" s="1140" t="str">
        <f t="shared" si="33"/>
        <v>-</v>
      </c>
      <c r="G81" s="1140">
        <f t="shared" si="33"/>
        <v>53.3</v>
      </c>
      <c r="H81" s="1140">
        <f t="shared" si="33"/>
        <v>54.000000000000014</v>
      </c>
      <c r="I81" s="1140">
        <f t="shared" si="33"/>
        <v>11.399999999999999</v>
      </c>
      <c r="J81" s="1140" t="str">
        <f t="shared" si="33"/>
        <v>-</v>
      </c>
      <c r="K81" s="1140">
        <f t="shared" si="33"/>
        <v>-0.60000000000000142</v>
      </c>
      <c r="L81" s="1140">
        <f t="shared" si="33"/>
        <v>-5.8000000000000043</v>
      </c>
      <c r="M81" s="1140">
        <f t="shared" si="33"/>
        <v>327.39999999999998</v>
      </c>
      <c r="N81" s="1140" t="str">
        <f t="shared" si="33"/>
        <v>-</v>
      </c>
      <c r="O81" s="1148">
        <f t="shared" si="33"/>
        <v>27.200000000000003</v>
      </c>
      <c r="P81" s="707"/>
      <c r="Q81" s="260"/>
      <c r="R81" s="925"/>
      <c r="S81" s="925"/>
      <c r="T81" s="747"/>
      <c r="U81" s="747"/>
      <c r="V81" s="747"/>
      <c r="W81" s="747"/>
      <c r="X81" s="747"/>
      <c r="Y81" s="747"/>
      <c r="Z81" s="747"/>
      <c r="AA81" s="747"/>
      <c r="AB81" s="747"/>
      <c r="AC81" s="747"/>
      <c r="AD81" s="747"/>
      <c r="AE81" s="747"/>
      <c r="AF81" s="747"/>
      <c r="AG81" s="747"/>
      <c r="AH81" s="747"/>
      <c r="AI81" s="747"/>
      <c r="AJ81" s="747"/>
      <c r="AK81" s="747"/>
      <c r="AL81" s="747"/>
      <c r="AM81" s="651"/>
      <c r="AN81" s="651"/>
      <c r="AO81" s="651"/>
      <c r="AP81" s="651"/>
      <c r="AQ81" s="651"/>
      <c r="AR81" s="651"/>
      <c r="AS81" s="651"/>
      <c r="AT81" s="651"/>
    </row>
    <row r="82" spans="1:46" ht="13.5" customHeight="1" x14ac:dyDescent="0.2">
      <c r="A82" s="179" t="s">
        <v>84</v>
      </c>
      <c r="B82" s="425"/>
      <c r="C82" s="427"/>
      <c r="D82" s="427"/>
      <c r="E82" s="427"/>
      <c r="F82" s="427"/>
      <c r="G82" s="427"/>
      <c r="H82" s="427"/>
      <c r="I82" s="427"/>
      <c r="J82" s="428"/>
      <c r="K82" s="429"/>
      <c r="L82" s="430"/>
      <c r="M82" s="430"/>
      <c r="N82" s="430"/>
      <c r="O82" s="430"/>
      <c r="P82" s="1035"/>
      <c r="R82" s="747"/>
      <c r="S82" s="747"/>
      <c r="T82" s="747"/>
      <c r="U82" s="747"/>
      <c r="V82" s="747"/>
      <c r="W82" s="747"/>
      <c r="X82" s="747"/>
      <c r="Y82" s="747"/>
      <c r="Z82" s="747"/>
      <c r="AA82" s="747"/>
      <c r="AB82" s="747"/>
      <c r="AC82" s="747"/>
      <c r="AD82" s="747"/>
      <c r="AE82" s="747"/>
      <c r="AF82" s="747"/>
      <c r="AG82" s="747"/>
      <c r="AH82" s="747"/>
      <c r="AI82" s="747"/>
      <c r="AJ82" s="747"/>
      <c r="AK82" s="747"/>
      <c r="AL82" s="747"/>
      <c r="AM82" s="651"/>
      <c r="AN82" s="651"/>
      <c r="AO82" s="651"/>
      <c r="AP82" s="651"/>
      <c r="AQ82" s="651"/>
      <c r="AR82" s="651"/>
      <c r="AS82" s="651"/>
      <c r="AT82" s="651"/>
    </row>
    <row r="83" spans="1:46" s="644" customFormat="1" ht="13.5" customHeight="1" x14ac:dyDescent="0.2">
      <c r="A83" s="116"/>
      <c r="B83" s="194"/>
      <c r="C83" s="195"/>
      <c r="D83" s="195"/>
      <c r="E83" s="195"/>
      <c r="F83" s="195"/>
      <c r="G83" s="195"/>
      <c r="H83" s="195"/>
      <c r="I83" s="195"/>
      <c r="J83" s="196"/>
      <c r="K83" s="197"/>
      <c r="L83" s="198"/>
      <c r="M83" s="198"/>
      <c r="N83" s="198"/>
      <c r="O83" s="198"/>
      <c r="R83" s="747"/>
      <c r="S83" s="747"/>
      <c r="T83" s="747"/>
      <c r="U83" s="747"/>
      <c r="V83" s="747"/>
      <c r="W83" s="747"/>
      <c r="X83" s="747"/>
      <c r="Y83" s="747"/>
      <c r="Z83" s="747"/>
      <c r="AA83" s="747"/>
      <c r="AB83" s="747"/>
      <c r="AC83" s="747"/>
      <c r="AD83" s="747"/>
      <c r="AE83" s="747"/>
      <c r="AF83" s="747"/>
      <c r="AG83" s="747"/>
      <c r="AH83" s="747"/>
      <c r="AI83" s="747"/>
      <c r="AJ83" s="747"/>
      <c r="AK83" s="747"/>
      <c r="AL83" s="747"/>
      <c r="AM83" s="651"/>
      <c r="AN83" s="651"/>
      <c r="AO83" s="651"/>
      <c r="AP83" s="651"/>
      <c r="AQ83" s="651"/>
      <c r="AR83" s="651"/>
      <c r="AS83" s="651"/>
      <c r="AT83" s="651"/>
    </row>
    <row r="84" spans="1:46" x14ac:dyDescent="0.2">
      <c r="A84" s="58" t="s">
        <v>56</v>
      </c>
      <c r="B84" s="14"/>
      <c r="C84" s="14"/>
      <c r="D84" s="35"/>
      <c r="E84" s="35"/>
      <c r="F84" s="35"/>
      <c r="G84" s="35"/>
      <c r="H84" s="53"/>
      <c r="I84" s="56"/>
      <c r="J84" s="53"/>
      <c r="K84" s="53"/>
      <c r="L84" s="53"/>
      <c r="AL84" s="651"/>
      <c r="AM84" s="651"/>
      <c r="AN84" s="651"/>
      <c r="AO84" s="651"/>
      <c r="AP84" s="651"/>
      <c r="AQ84" s="651"/>
      <c r="AR84" s="651"/>
      <c r="AS84" s="651"/>
      <c r="AT84" s="651"/>
    </row>
    <row r="85" spans="1:46" ht="12.6" customHeight="1" x14ac:dyDescent="0.2">
      <c r="A85" s="1231" t="s">
        <v>132</v>
      </c>
      <c r="B85" s="1231"/>
      <c r="C85" s="1231"/>
      <c r="D85" s="1231"/>
      <c r="E85" s="1231"/>
      <c r="F85" s="1231"/>
      <c r="G85" s="1231"/>
      <c r="H85" s="1231"/>
      <c r="I85" s="1231"/>
      <c r="J85" s="1231"/>
      <c r="K85" s="1231"/>
      <c r="L85" s="1231"/>
      <c r="M85" s="1231"/>
      <c r="N85" s="1231"/>
      <c r="O85" s="1231"/>
      <c r="AL85" s="651"/>
      <c r="AM85" s="651"/>
      <c r="AN85" s="651"/>
      <c r="AO85" s="651"/>
      <c r="AP85" s="651"/>
      <c r="AQ85" s="651"/>
      <c r="AR85" s="651"/>
      <c r="AS85" s="651"/>
      <c r="AT85" s="651"/>
    </row>
    <row r="86" spans="1:46" s="644" customFormat="1" ht="12.6" customHeight="1" x14ac:dyDescent="0.2">
      <c r="A86" s="288" t="s">
        <v>460</v>
      </c>
      <c r="B86" s="1030"/>
      <c r="C86" s="1030"/>
      <c r="D86" s="1030"/>
      <c r="E86" s="1030"/>
      <c r="F86" s="1030"/>
      <c r="G86" s="1030"/>
      <c r="H86" s="1030"/>
      <c r="I86" s="1030"/>
      <c r="J86" s="1030"/>
      <c r="K86" s="1030"/>
      <c r="L86" s="1030"/>
      <c r="M86" s="1030"/>
      <c r="N86" s="1030"/>
      <c r="O86" s="1030"/>
      <c r="S86" s="311"/>
      <c r="T86" s="311"/>
      <c r="U86" s="311"/>
      <c r="V86" s="311"/>
      <c r="W86" s="311"/>
      <c r="X86" s="311"/>
      <c r="Y86" s="311"/>
      <c r="Z86" s="311"/>
      <c r="AA86" s="311"/>
      <c r="AB86" s="311"/>
      <c r="AC86" s="311"/>
      <c r="AD86" s="311"/>
      <c r="AE86" s="311"/>
      <c r="AF86" s="311"/>
      <c r="AG86" s="311"/>
      <c r="AH86" s="311"/>
      <c r="AI86" s="311"/>
      <c r="AJ86" s="311"/>
      <c r="AK86" s="311"/>
      <c r="AL86" s="651"/>
      <c r="AM86" s="651"/>
      <c r="AN86" s="651"/>
      <c r="AO86" s="651"/>
      <c r="AP86" s="651"/>
      <c r="AQ86" s="651"/>
      <c r="AR86" s="651"/>
      <c r="AS86" s="651"/>
      <c r="AT86" s="651"/>
    </row>
    <row r="87" spans="1:46" ht="24.75" customHeight="1" x14ac:dyDescent="0.2">
      <c r="A87" s="1231" t="s">
        <v>231</v>
      </c>
      <c r="B87" s="1231"/>
      <c r="C87" s="1231"/>
      <c r="D87" s="1231"/>
      <c r="E87" s="1231"/>
      <c r="F87" s="1231"/>
      <c r="G87" s="1231"/>
      <c r="H87" s="1231"/>
      <c r="I87" s="1231"/>
      <c r="J87" s="1231"/>
      <c r="K87" s="1231"/>
      <c r="L87" s="1231"/>
      <c r="M87" s="1231"/>
      <c r="N87" s="1231"/>
      <c r="O87" s="1231"/>
      <c r="AL87" s="651"/>
      <c r="AM87" s="651"/>
      <c r="AN87" s="651"/>
      <c r="AO87" s="651"/>
      <c r="AP87" s="651"/>
      <c r="AQ87" s="651"/>
      <c r="AR87" s="651"/>
      <c r="AS87" s="651"/>
      <c r="AT87" s="651"/>
    </row>
    <row r="88" spans="1:46" x14ac:dyDescent="0.2">
      <c r="A88" s="1238" t="s">
        <v>238</v>
      </c>
      <c r="B88" s="1238"/>
      <c r="C88" s="1238"/>
      <c r="D88" s="1238"/>
      <c r="E88" s="1238"/>
      <c r="F88" s="1238"/>
      <c r="G88" s="1238"/>
      <c r="H88" s="1238"/>
      <c r="I88" s="1238"/>
      <c r="J88" s="1238"/>
      <c r="K88" s="1238"/>
      <c r="L88" s="1238"/>
      <c r="M88" s="1238"/>
      <c r="N88" s="1238"/>
      <c r="O88" s="1238"/>
      <c r="AL88" s="651"/>
      <c r="AM88" s="651"/>
      <c r="AN88" s="651"/>
      <c r="AO88" s="651"/>
      <c r="AP88" s="651"/>
      <c r="AQ88" s="651"/>
      <c r="AR88" s="651"/>
      <c r="AS88" s="651"/>
      <c r="AT88" s="651"/>
    </row>
    <row r="89" spans="1:46" x14ac:dyDescent="0.2">
      <c r="A89" s="1238" t="s">
        <v>239</v>
      </c>
      <c r="B89" s="1238"/>
      <c r="C89" s="1238"/>
      <c r="D89" s="1238"/>
      <c r="E89" s="1238"/>
      <c r="F89" s="1238"/>
      <c r="G89" s="1238"/>
      <c r="H89" s="1238"/>
      <c r="I89" s="1238"/>
      <c r="J89" s="1238"/>
      <c r="K89" s="1238"/>
      <c r="L89" s="1238"/>
      <c r="M89" s="1238"/>
      <c r="N89" s="1238"/>
      <c r="O89" s="1238"/>
      <c r="AL89" s="651"/>
      <c r="AM89" s="651"/>
      <c r="AN89" s="651"/>
      <c r="AO89" s="651"/>
      <c r="AP89" s="651"/>
      <c r="AQ89" s="651"/>
      <c r="AR89" s="651"/>
      <c r="AS89" s="651"/>
      <c r="AT89" s="651"/>
    </row>
    <row r="90" spans="1:46" ht="27.75" customHeight="1" x14ac:dyDescent="0.2">
      <c r="A90" s="1231" t="s">
        <v>201</v>
      </c>
      <c r="B90" s="1231"/>
      <c r="C90" s="1231"/>
      <c r="D90" s="1231"/>
      <c r="E90" s="1231"/>
      <c r="F90" s="1231"/>
      <c r="G90" s="1231"/>
      <c r="H90" s="1231"/>
      <c r="I90" s="1231"/>
      <c r="J90" s="1231"/>
      <c r="K90" s="1231"/>
      <c r="L90" s="1231"/>
      <c r="M90" s="1231"/>
      <c r="N90" s="1231"/>
      <c r="O90" s="1231"/>
      <c r="AL90" s="651"/>
      <c r="AM90" s="651"/>
      <c r="AN90" s="651"/>
      <c r="AO90" s="651"/>
      <c r="AP90" s="651"/>
      <c r="AQ90" s="651"/>
      <c r="AR90" s="651"/>
      <c r="AS90" s="651"/>
      <c r="AT90" s="651"/>
    </row>
    <row r="91" spans="1:46" x14ac:dyDescent="0.2">
      <c r="AL91" s="651"/>
      <c r="AM91" s="651"/>
      <c r="AN91" s="651"/>
      <c r="AO91" s="651"/>
      <c r="AP91" s="651"/>
      <c r="AQ91" s="651"/>
      <c r="AR91" s="651"/>
      <c r="AS91" s="651"/>
      <c r="AT91" s="651"/>
    </row>
    <row r="92" spans="1:46" ht="15" x14ac:dyDescent="0.25">
      <c r="A92" s="856" t="s">
        <v>606</v>
      </c>
      <c r="K92" s="856" t="s">
        <v>607</v>
      </c>
    </row>
    <row r="117" spans="1:37" x14ac:dyDescent="0.2">
      <c r="A117" s="650"/>
      <c r="B117" s="387"/>
      <c r="C117" s="388"/>
      <c r="D117" s="388"/>
      <c r="E117" s="388"/>
      <c r="F117" s="388"/>
      <c r="G117" s="388"/>
      <c r="H117" s="388"/>
      <c r="I117" s="388"/>
      <c r="J117" s="388"/>
      <c r="K117" s="388"/>
    </row>
    <row r="118" spans="1:37" s="260" customFormat="1" ht="15" x14ac:dyDescent="0.25">
      <c r="A118" s="1089" t="s">
        <v>598</v>
      </c>
      <c r="B118" s="271"/>
      <c r="C118" s="839"/>
      <c r="D118" s="839"/>
      <c r="E118" s="839"/>
      <c r="F118" s="839"/>
      <c r="G118" s="839"/>
      <c r="H118" s="839"/>
      <c r="I118" s="839"/>
      <c r="J118" s="839"/>
      <c r="K118" s="839"/>
      <c r="L118" s="839"/>
      <c r="M118" s="839"/>
      <c r="N118" s="839"/>
      <c r="O118" s="839"/>
      <c r="S118" s="269"/>
      <c r="T118" s="269"/>
      <c r="U118" s="269"/>
      <c r="V118" s="269"/>
      <c r="W118" s="269"/>
      <c r="X118" s="269"/>
      <c r="Y118" s="269"/>
      <c r="Z118" s="269"/>
      <c r="AA118" s="269"/>
      <c r="AB118" s="269"/>
      <c r="AC118" s="269"/>
      <c r="AD118" s="269"/>
      <c r="AE118" s="269"/>
      <c r="AF118" s="269"/>
      <c r="AG118" s="269"/>
      <c r="AH118" s="269"/>
      <c r="AI118" s="269"/>
      <c r="AJ118" s="269"/>
      <c r="AK118" s="269"/>
    </row>
    <row r="119" spans="1:37" s="650" customFormat="1" x14ac:dyDescent="0.2">
      <c r="B119" s="387"/>
      <c r="C119" s="388"/>
      <c r="D119" s="388"/>
      <c r="E119" s="388"/>
      <c r="F119" s="388"/>
      <c r="G119" s="388"/>
      <c r="H119" s="388"/>
      <c r="I119" s="388"/>
      <c r="J119" s="388"/>
      <c r="K119" s="388"/>
      <c r="L119" s="388"/>
      <c r="M119" s="839"/>
      <c r="N119" s="839"/>
      <c r="O119" s="388"/>
      <c r="S119" s="714"/>
      <c r="T119" s="714"/>
      <c r="U119" s="714"/>
      <c r="V119" s="714"/>
      <c r="W119" s="714"/>
      <c r="X119" s="714"/>
      <c r="Y119" s="714"/>
      <c r="Z119" s="714"/>
      <c r="AA119" s="714"/>
      <c r="AB119" s="714"/>
      <c r="AC119" s="714"/>
      <c r="AD119" s="714"/>
      <c r="AE119" s="714"/>
      <c r="AF119" s="714"/>
      <c r="AG119" s="714"/>
      <c r="AH119" s="714"/>
      <c r="AI119" s="714"/>
      <c r="AJ119" s="714"/>
      <c r="AK119" s="714"/>
    </row>
    <row r="120" spans="1:37" s="650" customFormat="1" x14ac:dyDescent="0.2">
      <c r="B120" s="387"/>
      <c r="C120" s="388"/>
      <c r="D120" s="388"/>
      <c r="E120" s="388"/>
      <c r="F120" s="388"/>
      <c r="G120" s="388"/>
      <c r="H120" s="388"/>
      <c r="I120" s="388"/>
      <c r="J120" s="388"/>
      <c r="K120" s="388"/>
      <c r="L120" s="388"/>
      <c r="M120" s="839"/>
      <c r="N120" s="839"/>
      <c r="O120" s="388"/>
      <c r="S120" s="714"/>
      <c r="T120" s="714"/>
      <c r="U120" s="714"/>
      <c r="V120" s="714"/>
      <c r="W120" s="714"/>
      <c r="X120" s="714"/>
      <c r="Y120" s="714"/>
      <c r="Z120" s="714"/>
      <c r="AA120" s="714"/>
      <c r="AB120" s="714"/>
      <c r="AC120" s="714"/>
      <c r="AD120" s="714"/>
      <c r="AE120" s="714"/>
      <c r="AF120" s="714"/>
      <c r="AG120" s="714"/>
      <c r="AH120" s="714"/>
      <c r="AI120" s="714"/>
      <c r="AJ120" s="714"/>
      <c r="AK120" s="714"/>
    </row>
    <row r="121" spans="1:37" s="650" customFormat="1" x14ac:dyDescent="0.2">
      <c r="B121" s="387"/>
      <c r="C121" s="388"/>
      <c r="D121" s="388"/>
      <c r="E121" s="388"/>
      <c r="F121" s="388"/>
      <c r="G121" s="388"/>
      <c r="H121" s="388"/>
      <c r="I121" s="388"/>
      <c r="J121" s="388"/>
      <c r="K121" s="388"/>
      <c r="L121" s="388"/>
      <c r="M121" s="839"/>
      <c r="N121" s="839"/>
      <c r="O121" s="388"/>
      <c r="S121" s="714"/>
      <c r="T121" s="714"/>
      <c r="U121" s="714"/>
      <c r="V121" s="714"/>
      <c r="W121" s="714"/>
      <c r="X121" s="714"/>
      <c r="Y121" s="714"/>
      <c r="Z121" s="714"/>
      <c r="AA121" s="714"/>
      <c r="AB121" s="714"/>
      <c r="AC121" s="714"/>
      <c r="AD121" s="714"/>
      <c r="AE121" s="714"/>
      <c r="AF121" s="714"/>
      <c r="AG121" s="714"/>
      <c r="AH121" s="714"/>
      <c r="AI121" s="714"/>
      <c r="AJ121" s="714"/>
      <c r="AK121" s="714"/>
    </row>
    <row r="122" spans="1:37" s="650" customFormat="1" x14ac:dyDescent="0.2">
      <c r="B122" s="387"/>
      <c r="C122" s="388"/>
      <c r="D122" s="388"/>
      <c r="E122" s="388"/>
      <c r="F122" s="388"/>
      <c r="G122" s="388"/>
      <c r="H122" s="388"/>
      <c r="I122" s="388"/>
      <c r="J122" s="388"/>
      <c r="K122" s="388"/>
      <c r="L122" s="388"/>
      <c r="M122" s="839"/>
      <c r="N122" s="839"/>
      <c r="O122" s="388"/>
      <c r="S122" s="714"/>
      <c r="T122" s="714"/>
      <c r="U122" s="714"/>
      <c r="V122" s="714"/>
      <c r="W122" s="714"/>
      <c r="X122" s="714"/>
      <c r="Y122" s="714"/>
      <c r="Z122" s="714"/>
      <c r="AA122" s="714"/>
      <c r="AB122" s="714"/>
      <c r="AC122" s="714"/>
      <c r="AD122" s="714"/>
      <c r="AE122" s="714"/>
      <c r="AF122" s="714"/>
      <c r="AG122" s="714"/>
      <c r="AH122" s="714"/>
      <c r="AI122" s="714"/>
      <c r="AJ122" s="714"/>
      <c r="AK122" s="714"/>
    </row>
    <row r="123" spans="1:37" s="650" customFormat="1" x14ac:dyDescent="0.2">
      <c r="B123" s="387"/>
      <c r="C123" s="388"/>
      <c r="D123" s="388"/>
      <c r="E123" s="388"/>
      <c r="F123" s="388"/>
      <c r="G123" s="388"/>
      <c r="H123" s="388"/>
      <c r="I123" s="388"/>
      <c r="J123" s="388"/>
      <c r="K123" s="388"/>
      <c r="L123" s="388"/>
      <c r="M123" s="839"/>
      <c r="N123" s="839"/>
      <c r="O123" s="388"/>
      <c r="S123" s="714"/>
      <c r="T123" s="714"/>
      <c r="U123" s="714"/>
      <c r="V123" s="714"/>
      <c r="W123" s="714"/>
      <c r="X123" s="714"/>
      <c r="Y123" s="714"/>
      <c r="Z123" s="714"/>
      <c r="AA123" s="714"/>
      <c r="AB123" s="714"/>
      <c r="AC123" s="714"/>
      <c r="AD123" s="714"/>
      <c r="AE123" s="714"/>
      <c r="AF123" s="714"/>
      <c r="AG123" s="714"/>
      <c r="AH123" s="714"/>
      <c r="AI123" s="714"/>
      <c r="AJ123" s="714"/>
      <c r="AK123" s="714"/>
    </row>
    <row r="124" spans="1:37" s="650" customFormat="1" x14ac:dyDescent="0.2">
      <c r="B124" s="387"/>
      <c r="C124" s="388"/>
      <c r="D124" s="388"/>
      <c r="E124" s="388"/>
      <c r="F124" s="388"/>
      <c r="G124" s="388"/>
      <c r="H124" s="388"/>
      <c r="I124" s="388"/>
      <c r="J124" s="388"/>
      <c r="K124" s="388"/>
      <c r="L124" s="388"/>
      <c r="M124" s="839"/>
      <c r="N124" s="839"/>
      <c r="O124" s="388"/>
      <c r="S124" s="714"/>
      <c r="T124" s="714"/>
      <c r="U124" s="714"/>
      <c r="V124" s="714"/>
      <c r="W124" s="714"/>
      <c r="X124" s="714"/>
      <c r="Y124" s="714"/>
      <c r="Z124" s="714"/>
      <c r="AA124" s="714"/>
      <c r="AB124" s="714"/>
      <c r="AC124" s="714"/>
      <c r="AD124" s="714"/>
      <c r="AE124" s="714"/>
      <c r="AF124" s="714"/>
      <c r="AG124" s="714"/>
      <c r="AH124" s="714"/>
      <c r="AI124" s="714"/>
      <c r="AJ124" s="714"/>
      <c r="AK124" s="714"/>
    </row>
    <row r="125" spans="1:37" s="650" customFormat="1" x14ac:dyDescent="0.2">
      <c r="B125" s="387"/>
      <c r="C125" s="388"/>
      <c r="D125" s="388"/>
      <c r="E125" s="388"/>
      <c r="F125" s="388"/>
      <c r="G125" s="388"/>
      <c r="H125" s="388"/>
      <c r="I125" s="388"/>
      <c r="J125" s="388"/>
      <c r="K125" s="388"/>
      <c r="L125" s="388"/>
      <c r="M125" s="839"/>
      <c r="N125" s="839"/>
      <c r="O125" s="388"/>
      <c r="S125" s="714"/>
      <c r="T125" s="714"/>
      <c r="U125" s="714"/>
      <c r="V125" s="714"/>
      <c r="W125" s="714"/>
      <c r="X125" s="714"/>
      <c r="Y125" s="714"/>
      <c r="Z125" s="714"/>
      <c r="AA125" s="714"/>
      <c r="AB125" s="714"/>
      <c r="AC125" s="714"/>
      <c r="AD125" s="714"/>
      <c r="AE125" s="714"/>
      <c r="AF125" s="714"/>
      <c r="AG125" s="714"/>
      <c r="AH125" s="714"/>
      <c r="AI125" s="714"/>
      <c r="AJ125" s="714"/>
      <c r="AK125" s="714"/>
    </row>
    <row r="126" spans="1:37" s="650" customFormat="1" x14ac:dyDescent="0.2">
      <c r="B126" s="387"/>
      <c r="C126" s="388"/>
      <c r="D126" s="388"/>
      <c r="E126" s="388"/>
      <c r="F126" s="388"/>
      <c r="G126" s="388"/>
      <c r="H126" s="388"/>
      <c r="I126" s="388"/>
      <c r="J126" s="388"/>
      <c r="K126" s="388"/>
      <c r="L126" s="388"/>
      <c r="M126" s="839"/>
      <c r="N126" s="839"/>
      <c r="O126" s="388"/>
      <c r="S126" s="714"/>
      <c r="T126" s="714"/>
      <c r="U126" s="714"/>
      <c r="V126" s="714"/>
      <c r="W126" s="714"/>
      <c r="X126" s="714"/>
      <c r="Y126" s="714"/>
      <c r="Z126" s="714"/>
      <c r="AA126" s="714"/>
      <c r="AB126" s="714"/>
      <c r="AC126" s="714"/>
      <c r="AD126" s="714"/>
      <c r="AE126" s="714"/>
      <c r="AF126" s="714"/>
      <c r="AG126" s="714"/>
      <c r="AH126" s="714"/>
      <c r="AI126" s="714"/>
      <c r="AJ126" s="714"/>
      <c r="AK126" s="714"/>
    </row>
    <row r="127" spans="1:37" s="650" customFormat="1" x14ac:dyDescent="0.2">
      <c r="B127" s="387"/>
      <c r="C127" s="388"/>
      <c r="D127" s="388"/>
      <c r="E127" s="388"/>
      <c r="F127" s="388"/>
      <c r="G127" s="388"/>
      <c r="H127" s="388"/>
      <c r="I127" s="388"/>
      <c r="J127" s="388"/>
      <c r="K127" s="388"/>
      <c r="L127" s="388"/>
      <c r="M127" s="839"/>
      <c r="N127" s="839"/>
      <c r="O127" s="388"/>
      <c r="S127" s="714"/>
      <c r="T127" s="714"/>
      <c r="U127" s="714"/>
      <c r="V127" s="714"/>
      <c r="W127" s="714"/>
      <c r="X127" s="714"/>
      <c r="Y127" s="714"/>
      <c r="Z127" s="714"/>
      <c r="AA127" s="714"/>
      <c r="AB127" s="714"/>
      <c r="AC127" s="714"/>
      <c r="AD127" s="714"/>
      <c r="AE127" s="714"/>
      <c r="AF127" s="714"/>
      <c r="AG127" s="714"/>
      <c r="AH127" s="714"/>
      <c r="AI127" s="714"/>
      <c r="AJ127" s="714"/>
      <c r="AK127" s="714"/>
    </row>
    <row r="128" spans="1:37" s="650" customFormat="1" x14ac:dyDescent="0.2">
      <c r="B128" s="387"/>
      <c r="C128" s="388"/>
      <c r="D128" s="388"/>
      <c r="E128" s="388"/>
      <c r="F128" s="388"/>
      <c r="G128" s="388"/>
      <c r="H128" s="388"/>
      <c r="I128" s="388"/>
      <c r="J128" s="388"/>
      <c r="K128" s="388"/>
      <c r="L128" s="388"/>
      <c r="M128" s="839"/>
      <c r="N128" s="839"/>
      <c r="O128" s="388"/>
      <c r="S128" s="714"/>
      <c r="T128" s="714"/>
      <c r="U128" s="714"/>
      <c r="V128" s="714"/>
      <c r="W128" s="714"/>
      <c r="X128" s="714"/>
      <c r="Y128" s="714"/>
      <c r="Z128" s="714"/>
      <c r="AA128" s="714"/>
      <c r="AB128" s="714"/>
      <c r="AC128" s="714"/>
      <c r="AD128" s="714"/>
      <c r="AE128" s="714"/>
      <c r="AF128" s="714"/>
      <c r="AG128" s="714"/>
      <c r="AH128" s="714"/>
      <c r="AI128" s="714"/>
      <c r="AJ128" s="714"/>
      <c r="AK128" s="714"/>
    </row>
    <row r="129" spans="2:37" s="650" customFormat="1" x14ac:dyDescent="0.2">
      <c r="B129" s="387"/>
      <c r="C129" s="388"/>
      <c r="D129" s="388"/>
      <c r="E129" s="388"/>
      <c r="F129" s="388"/>
      <c r="G129" s="388"/>
      <c r="H129" s="388"/>
      <c r="I129" s="388"/>
      <c r="J129" s="388"/>
      <c r="K129" s="388"/>
      <c r="L129" s="388"/>
      <c r="M129" s="839"/>
      <c r="N129" s="839"/>
      <c r="O129" s="388"/>
      <c r="S129" s="714"/>
      <c r="T129" s="714"/>
      <c r="U129" s="714"/>
      <c r="V129" s="714"/>
      <c r="W129" s="714"/>
      <c r="X129" s="714"/>
      <c r="Y129" s="714"/>
      <c r="Z129" s="714"/>
      <c r="AA129" s="714"/>
      <c r="AB129" s="714"/>
      <c r="AC129" s="714"/>
      <c r="AD129" s="714"/>
      <c r="AE129" s="714"/>
      <c r="AF129" s="714"/>
      <c r="AG129" s="714"/>
      <c r="AH129" s="714"/>
      <c r="AI129" s="714"/>
      <c r="AJ129" s="714"/>
      <c r="AK129" s="714"/>
    </row>
    <row r="130" spans="2:37" s="650" customFormat="1" x14ac:dyDescent="0.2">
      <c r="B130" s="387"/>
      <c r="C130" s="388"/>
      <c r="D130" s="388"/>
      <c r="E130" s="388"/>
      <c r="F130" s="388"/>
      <c r="G130" s="388"/>
      <c r="H130" s="388"/>
      <c r="I130" s="388"/>
      <c r="J130" s="388"/>
      <c r="K130" s="388"/>
      <c r="L130" s="388"/>
      <c r="M130" s="839"/>
      <c r="N130" s="839"/>
      <c r="O130" s="388"/>
      <c r="S130" s="714"/>
      <c r="T130" s="714"/>
      <c r="U130" s="714"/>
      <c r="V130" s="714"/>
      <c r="W130" s="714"/>
      <c r="X130" s="714"/>
      <c r="Y130" s="714"/>
      <c r="Z130" s="714"/>
      <c r="AA130" s="714"/>
      <c r="AB130" s="714"/>
      <c r="AC130" s="714"/>
      <c r="AD130" s="714"/>
      <c r="AE130" s="714"/>
      <c r="AF130" s="714"/>
      <c r="AG130" s="714"/>
      <c r="AH130" s="714"/>
      <c r="AI130" s="714"/>
      <c r="AJ130" s="714"/>
      <c r="AK130" s="714"/>
    </row>
    <row r="131" spans="2:37" s="650" customFormat="1" x14ac:dyDescent="0.2">
      <c r="B131" s="387"/>
      <c r="C131" s="388"/>
      <c r="D131" s="388"/>
      <c r="E131" s="388"/>
      <c r="F131" s="388"/>
      <c r="G131" s="388"/>
      <c r="H131" s="388"/>
      <c r="I131" s="388"/>
      <c r="J131" s="388"/>
      <c r="K131" s="388"/>
      <c r="L131" s="388"/>
      <c r="M131" s="839"/>
      <c r="N131" s="839"/>
      <c r="O131" s="388"/>
      <c r="S131" s="714"/>
      <c r="T131" s="714"/>
      <c r="U131" s="714"/>
      <c r="V131" s="714"/>
      <c r="W131" s="714"/>
      <c r="X131" s="714"/>
      <c r="Y131" s="714"/>
      <c r="Z131" s="714"/>
      <c r="AA131" s="714"/>
      <c r="AB131" s="714"/>
      <c r="AC131" s="714"/>
      <c r="AD131" s="714"/>
      <c r="AE131" s="714"/>
      <c r="AF131" s="714"/>
      <c r="AG131" s="714"/>
      <c r="AH131" s="714"/>
      <c r="AI131" s="714"/>
      <c r="AJ131" s="714"/>
      <c r="AK131" s="714"/>
    </row>
    <row r="132" spans="2:37" s="650" customFormat="1" x14ac:dyDescent="0.2">
      <c r="B132" s="387"/>
      <c r="C132" s="388"/>
      <c r="D132" s="388"/>
      <c r="E132" s="388"/>
      <c r="F132" s="388"/>
      <c r="G132" s="388"/>
      <c r="H132" s="388"/>
      <c r="I132" s="388"/>
      <c r="J132" s="388"/>
      <c r="K132" s="388"/>
      <c r="L132" s="388"/>
      <c r="M132" s="839"/>
      <c r="N132" s="839"/>
      <c r="O132" s="388"/>
      <c r="S132" s="714"/>
      <c r="T132" s="714"/>
      <c r="U132" s="714"/>
      <c r="V132" s="714"/>
      <c r="W132" s="714"/>
      <c r="X132" s="714"/>
      <c r="Y132" s="714"/>
      <c r="Z132" s="714"/>
      <c r="AA132" s="714"/>
      <c r="AB132" s="714"/>
      <c r="AC132" s="714"/>
      <c r="AD132" s="714"/>
      <c r="AE132" s="714"/>
      <c r="AF132" s="714"/>
      <c r="AG132" s="714"/>
      <c r="AH132" s="714"/>
      <c r="AI132" s="714"/>
      <c r="AJ132" s="714"/>
      <c r="AK132" s="714"/>
    </row>
    <row r="133" spans="2:37" s="650" customFormat="1" x14ac:dyDescent="0.2">
      <c r="B133" s="387"/>
      <c r="C133" s="388"/>
      <c r="D133" s="388"/>
      <c r="E133" s="388"/>
      <c r="F133" s="388"/>
      <c r="G133" s="388"/>
      <c r="H133" s="388"/>
      <c r="I133" s="388"/>
      <c r="J133" s="388"/>
      <c r="K133" s="388"/>
      <c r="L133" s="388"/>
      <c r="M133" s="839"/>
      <c r="N133" s="839"/>
      <c r="O133" s="388"/>
      <c r="S133" s="714"/>
      <c r="T133" s="714"/>
      <c r="U133" s="714"/>
      <c r="V133" s="714"/>
      <c r="W133" s="714"/>
      <c r="X133" s="714"/>
      <c r="Y133" s="714"/>
      <c r="Z133" s="714"/>
      <c r="AA133" s="714"/>
      <c r="AB133" s="714"/>
      <c r="AC133" s="714"/>
      <c r="AD133" s="714"/>
      <c r="AE133" s="714"/>
      <c r="AF133" s="714"/>
      <c r="AG133" s="714"/>
      <c r="AH133" s="714"/>
      <c r="AI133" s="714"/>
      <c r="AJ133" s="714"/>
      <c r="AK133" s="714"/>
    </row>
    <row r="134" spans="2:37" s="650" customFormat="1" x14ac:dyDescent="0.2">
      <c r="B134" s="387"/>
      <c r="C134" s="388"/>
      <c r="D134" s="388"/>
      <c r="E134" s="388"/>
      <c r="F134" s="388"/>
      <c r="G134" s="388"/>
      <c r="H134" s="388"/>
      <c r="I134" s="388"/>
      <c r="J134" s="388"/>
      <c r="K134" s="388"/>
      <c r="L134" s="388"/>
      <c r="M134" s="839"/>
      <c r="N134" s="839"/>
      <c r="O134" s="388"/>
      <c r="S134" s="714"/>
      <c r="T134" s="714"/>
      <c r="U134" s="714"/>
      <c r="V134" s="714"/>
      <c r="W134" s="714"/>
      <c r="X134" s="714"/>
      <c r="Y134" s="714"/>
      <c r="Z134" s="714"/>
      <c r="AA134" s="714"/>
      <c r="AB134" s="714"/>
      <c r="AC134" s="714"/>
      <c r="AD134" s="714"/>
      <c r="AE134" s="714"/>
      <c r="AF134" s="714"/>
      <c r="AG134" s="714"/>
      <c r="AH134" s="714"/>
      <c r="AI134" s="714"/>
      <c r="AJ134" s="714"/>
      <c r="AK134" s="714"/>
    </row>
    <row r="135" spans="2:37" s="650" customFormat="1" x14ac:dyDescent="0.2">
      <c r="B135" s="387"/>
      <c r="C135" s="388"/>
      <c r="D135" s="388"/>
      <c r="E135" s="388"/>
      <c r="F135" s="388"/>
      <c r="G135" s="388"/>
      <c r="H135" s="388"/>
      <c r="I135" s="388"/>
      <c r="J135" s="388"/>
      <c r="K135" s="388"/>
      <c r="L135" s="388"/>
      <c r="M135" s="839"/>
      <c r="N135" s="839"/>
      <c r="O135" s="388"/>
      <c r="S135" s="714"/>
      <c r="T135" s="714"/>
      <c r="U135" s="714"/>
      <c r="V135" s="714"/>
      <c r="W135" s="714"/>
      <c r="X135" s="714"/>
      <c r="Y135" s="714"/>
      <c r="Z135" s="714"/>
      <c r="AA135" s="714"/>
      <c r="AB135" s="714"/>
      <c r="AC135" s="714"/>
      <c r="AD135" s="714"/>
      <c r="AE135" s="714"/>
      <c r="AF135" s="714"/>
      <c r="AG135" s="714"/>
      <c r="AH135" s="714"/>
      <c r="AI135" s="714"/>
      <c r="AJ135" s="714"/>
      <c r="AK135" s="714"/>
    </row>
    <row r="136" spans="2:37" s="650" customFormat="1" x14ac:dyDescent="0.2">
      <c r="B136" s="387"/>
      <c r="C136" s="388"/>
      <c r="D136" s="388"/>
      <c r="E136" s="388"/>
      <c r="F136" s="388"/>
      <c r="G136" s="388"/>
      <c r="H136" s="388"/>
      <c r="I136" s="388"/>
      <c r="J136" s="388"/>
      <c r="K136" s="388"/>
      <c r="L136" s="388"/>
      <c r="M136" s="839"/>
      <c r="N136" s="839"/>
      <c r="O136" s="388"/>
      <c r="S136" s="714"/>
      <c r="T136" s="714"/>
      <c r="U136" s="714"/>
      <c r="V136" s="714"/>
      <c r="W136" s="714"/>
      <c r="X136" s="714"/>
      <c r="Y136" s="714"/>
      <c r="Z136" s="714"/>
      <c r="AA136" s="714"/>
      <c r="AB136" s="714"/>
      <c r="AC136" s="714"/>
      <c r="AD136" s="714"/>
      <c r="AE136" s="714"/>
      <c r="AF136" s="714"/>
      <c r="AG136" s="714"/>
      <c r="AH136" s="714"/>
      <c r="AI136" s="714"/>
      <c r="AJ136" s="714"/>
      <c r="AK136" s="714"/>
    </row>
    <row r="137" spans="2:37" s="650" customFormat="1" x14ac:dyDescent="0.2">
      <c r="B137" s="387"/>
      <c r="C137" s="388"/>
      <c r="D137" s="388"/>
      <c r="E137" s="388"/>
      <c r="F137" s="388"/>
      <c r="G137" s="388"/>
      <c r="H137" s="388"/>
      <c r="I137" s="388"/>
      <c r="J137" s="388"/>
      <c r="K137" s="388"/>
      <c r="L137" s="388"/>
      <c r="M137" s="839"/>
      <c r="N137" s="839"/>
      <c r="O137" s="388"/>
      <c r="S137" s="714"/>
      <c r="T137" s="714"/>
      <c r="U137" s="714"/>
      <c r="V137" s="714"/>
      <c r="W137" s="714"/>
      <c r="X137" s="714"/>
      <c r="Y137" s="714"/>
      <c r="Z137" s="714"/>
      <c r="AA137" s="714"/>
      <c r="AB137" s="714"/>
      <c r="AC137" s="714"/>
      <c r="AD137" s="714"/>
      <c r="AE137" s="714"/>
      <c r="AF137" s="714"/>
      <c r="AG137" s="714"/>
      <c r="AH137" s="714"/>
      <c r="AI137" s="714"/>
      <c r="AJ137" s="714"/>
      <c r="AK137" s="714"/>
    </row>
    <row r="138" spans="2:37" s="650" customFormat="1" x14ac:dyDescent="0.2">
      <c r="B138" s="387"/>
      <c r="C138" s="388"/>
      <c r="D138" s="388"/>
      <c r="E138" s="388"/>
      <c r="F138" s="388"/>
      <c r="G138" s="388"/>
      <c r="H138" s="388"/>
      <c r="I138" s="388"/>
      <c r="J138" s="388"/>
      <c r="K138" s="388"/>
      <c r="L138" s="388"/>
      <c r="M138" s="839"/>
      <c r="N138" s="839"/>
      <c r="O138" s="388"/>
      <c r="S138" s="714"/>
      <c r="T138" s="714"/>
      <c r="U138" s="714"/>
      <c r="V138" s="714"/>
      <c r="W138" s="714"/>
      <c r="X138" s="714"/>
      <c r="Y138" s="714"/>
      <c r="Z138" s="714"/>
      <c r="AA138" s="714"/>
      <c r="AB138" s="714"/>
      <c r="AC138" s="714"/>
      <c r="AD138" s="714"/>
      <c r="AE138" s="714"/>
      <c r="AF138" s="714"/>
      <c r="AG138" s="714"/>
      <c r="AH138" s="714"/>
      <c r="AI138" s="714"/>
      <c r="AJ138" s="714"/>
      <c r="AK138" s="714"/>
    </row>
    <row r="139" spans="2:37" s="650" customFormat="1" x14ac:dyDescent="0.2">
      <c r="B139" s="387"/>
      <c r="C139" s="388"/>
      <c r="D139" s="388"/>
      <c r="E139" s="388"/>
      <c r="F139" s="388"/>
      <c r="G139" s="388"/>
      <c r="H139" s="388"/>
      <c r="I139" s="388"/>
      <c r="J139" s="388"/>
      <c r="K139" s="388"/>
      <c r="L139" s="388"/>
      <c r="M139" s="839"/>
      <c r="N139" s="839"/>
      <c r="O139" s="388"/>
      <c r="S139" s="714"/>
      <c r="T139" s="714"/>
      <c r="U139" s="714"/>
      <c r="V139" s="714"/>
      <c r="W139" s="714"/>
      <c r="X139" s="714"/>
      <c r="Y139" s="714"/>
      <c r="Z139" s="714"/>
      <c r="AA139" s="714"/>
      <c r="AB139" s="714"/>
      <c r="AC139" s="714"/>
      <c r="AD139" s="714"/>
      <c r="AE139" s="714"/>
      <c r="AF139" s="714"/>
      <c r="AG139" s="714"/>
      <c r="AH139" s="714"/>
      <c r="AI139" s="714"/>
      <c r="AJ139" s="714"/>
      <c r="AK139" s="714"/>
    </row>
    <row r="140" spans="2:37" s="650" customFormat="1" x14ac:dyDescent="0.2">
      <c r="B140" s="387"/>
      <c r="C140" s="388"/>
      <c r="D140" s="388"/>
      <c r="E140" s="388"/>
      <c r="F140" s="388"/>
      <c r="G140" s="388"/>
      <c r="H140" s="388"/>
      <c r="I140" s="388"/>
      <c r="J140" s="388"/>
      <c r="K140" s="388"/>
      <c r="L140" s="388"/>
      <c r="M140" s="839"/>
      <c r="N140" s="839"/>
      <c r="O140" s="388"/>
      <c r="S140" s="714"/>
      <c r="T140" s="714"/>
      <c r="U140" s="714"/>
      <c r="V140" s="714"/>
      <c r="W140" s="714"/>
      <c r="X140" s="714"/>
      <c r="Y140" s="714"/>
      <c r="Z140" s="714"/>
      <c r="AA140" s="714"/>
      <c r="AB140" s="714"/>
      <c r="AC140" s="714"/>
      <c r="AD140" s="714"/>
      <c r="AE140" s="714"/>
      <c r="AF140" s="714"/>
      <c r="AG140" s="714"/>
      <c r="AH140" s="714"/>
      <c r="AI140" s="714"/>
      <c r="AJ140" s="714"/>
      <c r="AK140" s="714"/>
    </row>
    <row r="141" spans="2:37" s="650" customFormat="1" x14ac:dyDescent="0.2">
      <c r="B141" s="387"/>
      <c r="C141" s="388"/>
      <c r="D141" s="388"/>
      <c r="E141" s="388"/>
      <c r="F141" s="388"/>
      <c r="G141" s="388"/>
      <c r="H141" s="388"/>
      <c r="I141" s="388"/>
      <c r="J141" s="388"/>
      <c r="K141" s="388"/>
      <c r="L141" s="388"/>
      <c r="M141" s="839"/>
      <c r="N141" s="839"/>
      <c r="O141" s="388"/>
      <c r="S141" s="714"/>
      <c r="T141" s="714"/>
      <c r="U141" s="714"/>
      <c r="V141" s="714"/>
      <c r="W141" s="714"/>
      <c r="X141" s="714"/>
      <c r="Y141" s="714"/>
      <c r="Z141" s="714"/>
      <c r="AA141" s="714"/>
      <c r="AB141" s="714"/>
      <c r="AC141" s="714"/>
      <c r="AD141" s="714"/>
      <c r="AE141" s="714"/>
      <c r="AF141" s="714"/>
      <c r="AG141" s="714"/>
      <c r="AH141" s="714"/>
      <c r="AI141" s="714"/>
      <c r="AJ141" s="714"/>
      <c r="AK141" s="714"/>
    </row>
    <row r="142" spans="2:37" s="650" customFormat="1" x14ac:dyDescent="0.2">
      <c r="B142" s="387"/>
      <c r="C142" s="388"/>
      <c r="D142" s="388"/>
      <c r="E142" s="388"/>
      <c r="F142" s="388"/>
      <c r="G142" s="388"/>
      <c r="H142" s="388"/>
      <c r="I142" s="388"/>
      <c r="J142" s="388"/>
      <c r="K142" s="388"/>
      <c r="L142" s="388"/>
      <c r="M142" s="839"/>
      <c r="N142" s="839"/>
      <c r="O142" s="388"/>
      <c r="S142" s="714"/>
      <c r="T142" s="714"/>
      <c r="U142" s="714"/>
      <c r="V142" s="714"/>
      <c r="W142" s="714"/>
      <c r="X142" s="714"/>
      <c r="Y142" s="714"/>
      <c r="Z142" s="714"/>
      <c r="AA142" s="714"/>
      <c r="AB142" s="714"/>
      <c r="AC142" s="714"/>
      <c r="AD142" s="714"/>
      <c r="AE142" s="714"/>
      <c r="AF142" s="714"/>
      <c r="AG142" s="714"/>
      <c r="AH142" s="714"/>
      <c r="AI142" s="714"/>
      <c r="AJ142" s="714"/>
      <c r="AK142" s="714"/>
    </row>
    <row r="143" spans="2:37" s="650" customFormat="1" x14ac:dyDescent="0.2">
      <c r="B143" s="387"/>
      <c r="C143" s="388"/>
      <c r="D143" s="388"/>
      <c r="E143" s="388"/>
      <c r="F143" s="388"/>
      <c r="G143" s="388"/>
      <c r="H143" s="388"/>
      <c r="I143" s="388"/>
      <c r="J143" s="388"/>
      <c r="K143" s="388"/>
      <c r="L143" s="388"/>
      <c r="M143" s="839"/>
      <c r="N143" s="839"/>
      <c r="O143" s="388"/>
      <c r="S143" s="714"/>
      <c r="T143" s="714"/>
      <c r="U143" s="714"/>
      <c r="V143" s="714"/>
      <c r="W143" s="714"/>
      <c r="X143" s="714"/>
      <c r="Y143" s="714"/>
      <c r="Z143" s="714"/>
      <c r="AA143" s="714"/>
      <c r="AB143" s="714"/>
      <c r="AC143" s="714"/>
      <c r="AD143" s="714"/>
      <c r="AE143" s="714"/>
      <c r="AF143" s="714"/>
      <c r="AG143" s="714"/>
      <c r="AH143" s="714"/>
      <c r="AI143" s="714"/>
      <c r="AJ143" s="714"/>
      <c r="AK143" s="714"/>
    </row>
    <row r="144" spans="2:37" s="650" customFormat="1" x14ac:dyDescent="0.2">
      <c r="B144" s="387"/>
      <c r="C144" s="388"/>
      <c r="D144" s="388"/>
      <c r="E144" s="388"/>
      <c r="F144" s="388"/>
      <c r="G144" s="388"/>
      <c r="H144" s="388"/>
      <c r="I144" s="388"/>
      <c r="J144" s="388"/>
      <c r="K144" s="388"/>
      <c r="L144" s="388"/>
      <c r="M144" s="839"/>
      <c r="N144" s="839"/>
      <c r="O144" s="388"/>
      <c r="S144" s="714"/>
      <c r="T144" s="714"/>
      <c r="U144" s="714"/>
      <c r="V144" s="714"/>
      <c r="W144" s="714"/>
      <c r="X144" s="714"/>
      <c r="Y144" s="714"/>
      <c r="Z144" s="714"/>
      <c r="AA144" s="714"/>
      <c r="AB144" s="714"/>
      <c r="AC144" s="714"/>
      <c r="AD144" s="714"/>
      <c r="AE144" s="714"/>
      <c r="AF144" s="714"/>
      <c r="AG144" s="714"/>
      <c r="AH144" s="714"/>
      <c r="AI144" s="714"/>
      <c r="AJ144" s="714"/>
      <c r="AK144" s="714"/>
    </row>
    <row r="145" spans="1:37" s="650" customFormat="1" x14ac:dyDescent="0.2">
      <c r="B145" s="387"/>
      <c r="C145" s="388"/>
      <c r="D145" s="388"/>
      <c r="E145" s="388"/>
      <c r="F145" s="388"/>
      <c r="G145" s="388"/>
      <c r="H145" s="388"/>
      <c r="I145" s="388"/>
      <c r="J145" s="388"/>
      <c r="K145" s="388"/>
      <c r="L145" s="388"/>
      <c r="M145" s="839"/>
      <c r="N145" s="839"/>
      <c r="O145" s="388"/>
      <c r="S145" s="714"/>
      <c r="T145" s="714"/>
      <c r="U145" s="714"/>
      <c r="V145" s="714"/>
      <c r="W145" s="714"/>
      <c r="X145" s="714"/>
      <c r="Y145" s="714"/>
      <c r="Z145" s="714"/>
      <c r="AA145" s="714"/>
      <c r="AB145" s="714"/>
      <c r="AC145" s="714"/>
      <c r="AD145" s="714"/>
      <c r="AE145" s="714"/>
      <c r="AF145" s="714"/>
      <c r="AG145" s="714"/>
      <c r="AH145" s="714"/>
      <c r="AI145" s="714"/>
      <c r="AJ145" s="714"/>
      <c r="AK145" s="714"/>
    </row>
    <row r="146" spans="1:37" s="650" customFormat="1" x14ac:dyDescent="0.2">
      <c r="B146" s="387"/>
      <c r="C146" s="388"/>
      <c r="D146" s="388"/>
      <c r="E146" s="388"/>
      <c r="F146" s="388"/>
      <c r="G146" s="388"/>
      <c r="H146" s="388"/>
      <c r="I146" s="388"/>
      <c r="J146" s="388"/>
      <c r="K146" s="388"/>
      <c r="L146" s="388"/>
      <c r="M146" s="839"/>
      <c r="N146" s="839"/>
      <c r="O146" s="388"/>
      <c r="S146" s="714"/>
      <c r="T146" s="714"/>
      <c r="U146" s="714"/>
      <c r="V146" s="714"/>
      <c r="W146" s="714"/>
      <c r="X146" s="714"/>
      <c r="Y146" s="714"/>
      <c r="Z146" s="714"/>
      <c r="AA146" s="714"/>
      <c r="AB146" s="714"/>
      <c r="AC146" s="714"/>
      <c r="AD146" s="714"/>
      <c r="AE146" s="714"/>
      <c r="AF146" s="714"/>
      <c r="AG146" s="714"/>
      <c r="AH146" s="714"/>
      <c r="AI146" s="714"/>
      <c r="AJ146" s="714"/>
      <c r="AK146" s="714"/>
    </row>
    <row r="147" spans="1:37" s="650" customFormat="1" x14ac:dyDescent="0.2">
      <c r="B147" s="387"/>
      <c r="C147" s="388"/>
      <c r="D147" s="388"/>
      <c r="E147" s="388"/>
      <c r="F147" s="388"/>
      <c r="G147" s="388"/>
      <c r="H147" s="388"/>
      <c r="I147" s="388"/>
      <c r="J147" s="388"/>
      <c r="K147" s="388"/>
      <c r="L147" s="388"/>
      <c r="M147" s="839"/>
      <c r="N147" s="839"/>
      <c r="O147" s="388"/>
      <c r="S147" s="714"/>
      <c r="T147" s="714"/>
      <c r="U147" s="714"/>
      <c r="V147" s="714"/>
      <c r="W147" s="714"/>
      <c r="X147" s="714"/>
      <c r="Y147" s="714"/>
      <c r="Z147" s="714"/>
      <c r="AA147" s="714"/>
      <c r="AB147" s="714"/>
      <c r="AC147" s="714"/>
      <c r="AD147" s="714"/>
      <c r="AE147" s="714"/>
      <c r="AF147" s="714"/>
      <c r="AG147" s="714"/>
      <c r="AH147" s="714"/>
      <c r="AI147" s="714"/>
      <c r="AJ147" s="714"/>
      <c r="AK147" s="714"/>
    </row>
    <row r="148" spans="1:37" s="650" customFormat="1" x14ac:dyDescent="0.2">
      <c r="B148" s="387"/>
      <c r="C148" s="388"/>
      <c r="D148" s="388"/>
      <c r="E148" s="388"/>
      <c r="F148" s="388"/>
      <c r="G148" s="388"/>
      <c r="H148" s="388"/>
      <c r="I148" s="388"/>
      <c r="J148" s="388"/>
      <c r="K148" s="388"/>
      <c r="L148" s="388"/>
      <c r="M148" s="839"/>
      <c r="N148" s="839"/>
      <c r="O148" s="388"/>
      <c r="S148" s="714"/>
      <c r="T148" s="714"/>
      <c r="U148" s="714"/>
      <c r="V148" s="714"/>
      <c r="W148" s="714"/>
      <c r="X148" s="714"/>
      <c r="Y148" s="714"/>
      <c r="Z148" s="714"/>
      <c r="AA148" s="714"/>
      <c r="AB148" s="714"/>
      <c r="AC148" s="714"/>
      <c r="AD148" s="714"/>
      <c r="AE148" s="714"/>
      <c r="AF148" s="714"/>
      <c r="AG148" s="714"/>
      <c r="AH148" s="714"/>
      <c r="AI148" s="714"/>
      <c r="AJ148" s="714"/>
      <c r="AK148" s="714"/>
    </row>
    <row r="149" spans="1:37" s="650" customFormat="1" x14ac:dyDescent="0.2">
      <c r="B149" s="387"/>
      <c r="C149" s="388"/>
      <c r="D149" s="388"/>
      <c r="E149" s="388"/>
      <c r="F149" s="388"/>
      <c r="G149" s="388"/>
      <c r="H149" s="388"/>
      <c r="I149" s="388"/>
      <c r="J149" s="388"/>
      <c r="K149" s="388"/>
      <c r="L149" s="388"/>
      <c r="M149" s="839"/>
      <c r="N149" s="839"/>
      <c r="O149" s="388"/>
      <c r="S149" s="714"/>
      <c r="T149" s="714"/>
      <c r="U149" s="714"/>
      <c r="V149" s="714"/>
      <c r="W149" s="714"/>
      <c r="X149" s="714"/>
      <c r="Y149" s="714"/>
      <c r="Z149" s="714"/>
      <c r="AA149" s="714"/>
      <c r="AB149" s="714"/>
      <c r="AC149" s="714"/>
      <c r="AD149" s="714"/>
      <c r="AE149" s="714"/>
      <c r="AF149" s="714"/>
      <c r="AG149" s="714"/>
      <c r="AH149" s="714"/>
      <c r="AI149" s="714"/>
      <c r="AJ149" s="714"/>
      <c r="AK149" s="714"/>
    </row>
    <row r="150" spans="1:37" s="650" customFormat="1" x14ac:dyDescent="0.2">
      <c r="B150" s="387"/>
      <c r="C150" s="388"/>
      <c r="D150" s="388"/>
      <c r="E150" s="388"/>
      <c r="F150" s="388"/>
      <c r="G150" s="388"/>
      <c r="H150" s="388"/>
      <c r="I150" s="388"/>
      <c r="J150" s="388"/>
      <c r="K150" s="388"/>
      <c r="L150" s="388"/>
      <c r="M150" s="839"/>
      <c r="N150" s="839"/>
      <c r="O150" s="388"/>
      <c r="S150" s="714"/>
      <c r="T150" s="714"/>
      <c r="U150" s="714"/>
      <c r="V150" s="714"/>
      <c r="W150" s="714"/>
      <c r="X150" s="714"/>
      <c r="Y150" s="714"/>
      <c r="Z150" s="714"/>
      <c r="AA150" s="714"/>
      <c r="AB150" s="714"/>
      <c r="AC150" s="714"/>
      <c r="AD150" s="714"/>
      <c r="AE150" s="714"/>
      <c r="AF150" s="714"/>
      <c r="AG150" s="714"/>
      <c r="AH150" s="714"/>
      <c r="AI150" s="714"/>
      <c r="AJ150" s="714"/>
      <c r="AK150" s="714"/>
    </row>
    <row r="151" spans="1:37" s="650" customFormat="1" x14ac:dyDescent="0.2">
      <c r="B151" s="387"/>
      <c r="C151" s="388"/>
      <c r="D151" s="388"/>
      <c r="E151" s="388"/>
      <c r="F151" s="388"/>
      <c r="G151" s="388"/>
      <c r="H151" s="388"/>
      <c r="I151" s="388"/>
      <c r="J151" s="388"/>
      <c r="K151" s="388"/>
      <c r="L151" s="388"/>
      <c r="M151" s="839"/>
      <c r="N151" s="839"/>
      <c r="O151" s="388"/>
      <c r="S151" s="714"/>
      <c r="T151" s="714"/>
      <c r="U151" s="714"/>
      <c r="V151" s="714"/>
      <c r="W151" s="714"/>
      <c r="X151" s="714"/>
      <c r="Y151" s="714"/>
      <c r="Z151" s="714"/>
      <c r="AA151" s="714"/>
      <c r="AB151" s="714"/>
      <c r="AC151" s="714"/>
      <c r="AD151" s="714"/>
      <c r="AE151" s="714"/>
      <c r="AF151" s="714"/>
      <c r="AG151" s="714"/>
      <c r="AH151" s="714"/>
      <c r="AI151" s="714"/>
      <c r="AJ151" s="714"/>
      <c r="AK151" s="714"/>
    </row>
    <row r="152" spans="1:37" s="650" customFormat="1" x14ac:dyDescent="0.2">
      <c r="B152" s="387"/>
      <c r="C152" s="388"/>
      <c r="D152" s="388"/>
      <c r="E152" s="388"/>
      <c r="F152" s="388"/>
      <c r="G152" s="388"/>
      <c r="H152" s="388"/>
      <c r="I152" s="388"/>
      <c r="J152" s="388"/>
      <c r="K152" s="388"/>
      <c r="L152" s="388"/>
      <c r="M152" s="839"/>
      <c r="N152" s="839"/>
      <c r="O152" s="388"/>
      <c r="S152" s="714"/>
      <c r="T152" s="714"/>
      <c r="U152" s="714"/>
      <c r="V152" s="714"/>
      <c r="W152" s="714"/>
      <c r="X152" s="714"/>
      <c r="Y152" s="714"/>
      <c r="Z152" s="714"/>
      <c r="AA152" s="714"/>
      <c r="AB152" s="714"/>
      <c r="AC152" s="714"/>
      <c r="AD152" s="714"/>
      <c r="AE152" s="714"/>
      <c r="AF152" s="714"/>
      <c r="AG152" s="714"/>
      <c r="AH152" s="714"/>
      <c r="AI152" s="714"/>
      <c r="AJ152" s="714"/>
      <c r="AK152" s="714"/>
    </row>
    <row r="153" spans="1:37" s="650" customFormat="1" x14ac:dyDescent="0.2">
      <c r="B153" s="387"/>
      <c r="C153" s="388"/>
      <c r="D153" s="388"/>
      <c r="E153" s="388"/>
      <c r="F153" s="388"/>
      <c r="G153" s="388"/>
      <c r="H153" s="388"/>
      <c r="I153" s="388"/>
      <c r="J153" s="388"/>
      <c r="K153" s="388"/>
      <c r="L153" s="388"/>
      <c r="M153" s="839"/>
      <c r="N153" s="839"/>
      <c r="O153" s="388"/>
      <c r="S153" s="714"/>
      <c r="T153" s="714"/>
      <c r="U153" s="714"/>
      <c r="V153" s="714"/>
      <c r="W153" s="714"/>
      <c r="X153" s="714"/>
      <c r="Y153" s="714"/>
      <c r="Z153" s="714"/>
      <c r="AA153" s="714"/>
      <c r="AB153" s="714"/>
      <c r="AC153" s="714"/>
      <c r="AD153" s="714"/>
      <c r="AE153" s="714"/>
      <c r="AF153" s="714"/>
      <c r="AG153" s="714"/>
      <c r="AH153" s="714"/>
      <c r="AI153" s="714"/>
      <c r="AJ153" s="714"/>
      <c r="AK153" s="714"/>
    </row>
    <row r="154" spans="1:37" s="650" customFormat="1" x14ac:dyDescent="0.2">
      <c r="B154" s="387"/>
      <c r="C154" s="388"/>
      <c r="D154" s="388"/>
      <c r="E154" s="388"/>
      <c r="F154" s="388"/>
      <c r="G154" s="388"/>
      <c r="H154" s="388"/>
      <c r="I154" s="388"/>
      <c r="J154" s="388"/>
      <c r="K154" s="388"/>
      <c r="L154" s="388"/>
      <c r="M154" s="839"/>
      <c r="N154" s="839"/>
      <c r="O154" s="388"/>
      <c r="S154" s="714"/>
      <c r="T154" s="714"/>
      <c r="U154" s="714"/>
      <c r="V154" s="714"/>
      <c r="W154" s="714"/>
      <c r="X154" s="714"/>
      <c r="Y154" s="714"/>
      <c r="Z154" s="714"/>
      <c r="AA154" s="714"/>
      <c r="AB154" s="714"/>
      <c r="AC154" s="714"/>
      <c r="AD154" s="714"/>
      <c r="AE154" s="714"/>
      <c r="AF154" s="714"/>
      <c r="AG154" s="714"/>
      <c r="AH154" s="714"/>
      <c r="AI154" s="714"/>
      <c r="AJ154" s="714"/>
      <c r="AK154" s="714"/>
    </row>
    <row r="155" spans="1:37" s="650" customFormat="1" x14ac:dyDescent="0.2">
      <c r="B155" s="387"/>
      <c r="C155" s="388"/>
      <c r="D155" s="388"/>
      <c r="E155" s="388"/>
      <c r="F155" s="388"/>
      <c r="G155" s="388"/>
      <c r="H155" s="388"/>
      <c r="I155" s="388"/>
      <c r="J155" s="388"/>
      <c r="K155" s="388"/>
      <c r="L155" s="388"/>
      <c r="M155" s="839"/>
      <c r="N155" s="839"/>
      <c r="O155" s="388"/>
      <c r="S155" s="714"/>
      <c r="T155" s="714"/>
      <c r="U155" s="714"/>
      <c r="V155" s="714"/>
      <c r="W155" s="714"/>
      <c r="X155" s="714"/>
      <c r="Y155" s="714"/>
      <c r="Z155" s="714"/>
      <c r="AA155" s="714"/>
      <c r="AB155" s="714"/>
      <c r="AC155" s="714"/>
      <c r="AD155" s="714"/>
      <c r="AE155" s="714"/>
      <c r="AF155" s="714"/>
      <c r="AG155" s="714"/>
      <c r="AH155" s="714"/>
      <c r="AI155" s="714"/>
      <c r="AJ155" s="714"/>
      <c r="AK155" s="714"/>
    </row>
    <row r="156" spans="1:37" s="650" customFormat="1" x14ac:dyDescent="0.2">
      <c r="A156" s="1179" t="s">
        <v>314</v>
      </c>
      <c r="B156" s="387"/>
      <c r="C156" s="388"/>
      <c r="D156" s="388"/>
      <c r="E156" s="388"/>
      <c r="F156" s="388"/>
      <c r="G156" s="388"/>
      <c r="H156" s="388"/>
      <c r="I156" s="388"/>
      <c r="J156" s="388"/>
      <c r="K156" s="388"/>
      <c r="L156" s="388"/>
      <c r="M156" s="839"/>
      <c r="N156" s="839"/>
      <c r="O156" s="388"/>
      <c r="S156" s="714"/>
      <c r="T156" s="714"/>
      <c r="U156" s="714"/>
      <c r="V156" s="714"/>
      <c r="W156" s="714"/>
      <c r="X156" s="714"/>
      <c r="Y156" s="714"/>
      <c r="Z156" s="714"/>
      <c r="AA156" s="714"/>
      <c r="AB156" s="714"/>
      <c r="AC156" s="714"/>
      <c r="AD156" s="714"/>
      <c r="AE156" s="714"/>
      <c r="AF156" s="714"/>
      <c r="AG156" s="714"/>
      <c r="AH156" s="714"/>
      <c r="AI156" s="714"/>
      <c r="AJ156" s="714"/>
      <c r="AK156" s="714"/>
    </row>
    <row r="157" spans="1:37" s="260" customFormat="1" x14ac:dyDescent="0.2">
      <c r="A157" s="650"/>
      <c r="B157" s="387"/>
      <c r="C157" s="388"/>
      <c r="D157" s="388"/>
      <c r="E157" s="388"/>
      <c r="F157" s="388"/>
      <c r="G157" s="388"/>
      <c r="H157" s="388"/>
      <c r="I157" s="388"/>
      <c r="J157" s="388"/>
      <c r="K157" s="388"/>
      <c r="L157" s="388"/>
      <c r="M157" s="839"/>
      <c r="N157" s="839"/>
      <c r="O157" s="839"/>
      <c r="S157" s="269"/>
      <c r="T157" s="269"/>
      <c r="U157" s="269"/>
      <c r="V157" s="269"/>
      <c r="W157" s="269"/>
      <c r="X157" s="269"/>
      <c r="Y157" s="269"/>
      <c r="Z157" s="269"/>
      <c r="AA157" s="269"/>
      <c r="AB157" s="269"/>
      <c r="AC157" s="269"/>
      <c r="AD157" s="269"/>
      <c r="AE157" s="269"/>
      <c r="AF157" s="269"/>
      <c r="AG157" s="269"/>
      <c r="AH157" s="269"/>
      <c r="AI157" s="269"/>
      <c r="AJ157" s="269"/>
      <c r="AK157" s="269"/>
    </row>
    <row r="158" spans="1:37" s="260" customFormat="1" x14ac:dyDescent="0.2">
      <c r="A158" s="650"/>
      <c r="B158" s="387"/>
      <c r="C158" s="388"/>
      <c r="D158" s="388"/>
      <c r="E158" s="388"/>
      <c r="F158" s="388"/>
      <c r="G158" s="388"/>
      <c r="H158" s="388"/>
      <c r="I158" s="388"/>
      <c r="J158" s="388"/>
      <c r="K158" s="388"/>
      <c r="L158" s="388"/>
      <c r="M158" s="839"/>
      <c r="N158" s="839"/>
      <c r="O158" s="839"/>
      <c r="S158" s="269"/>
      <c r="T158" s="269"/>
      <c r="U158" s="269"/>
      <c r="V158" s="269"/>
      <c r="W158" s="269"/>
      <c r="X158" s="269"/>
      <c r="Y158" s="269"/>
      <c r="Z158" s="269"/>
      <c r="AA158" s="269"/>
      <c r="AB158" s="269"/>
      <c r="AC158" s="269"/>
      <c r="AD158" s="269"/>
      <c r="AE158" s="269"/>
      <c r="AF158" s="269"/>
      <c r="AG158" s="269"/>
      <c r="AH158" s="269"/>
      <c r="AI158" s="269"/>
      <c r="AJ158" s="269"/>
      <c r="AK158" s="269"/>
    </row>
    <row r="159" spans="1:37" x14ac:dyDescent="0.2">
      <c r="A159" s="650"/>
      <c r="B159" s="387"/>
      <c r="C159" s="388"/>
      <c r="D159" s="388"/>
      <c r="E159" s="388"/>
      <c r="F159" s="388"/>
      <c r="G159" s="388"/>
      <c r="H159" s="388"/>
      <c r="I159" s="388"/>
      <c r="J159" s="388"/>
      <c r="K159" s="388"/>
      <c r="L159" s="388"/>
    </row>
  </sheetData>
  <mergeCells count="11">
    <mergeCell ref="A5:A16"/>
    <mergeCell ref="A90:O90"/>
    <mergeCell ref="A85:O85"/>
    <mergeCell ref="A87:O87"/>
    <mergeCell ref="A88:O88"/>
    <mergeCell ref="A89:O89"/>
    <mergeCell ref="A70:A81"/>
    <mergeCell ref="A57:A68"/>
    <mergeCell ref="A44:A55"/>
    <mergeCell ref="A31:A42"/>
    <mergeCell ref="A18:A29"/>
  </mergeCells>
  <hyperlinks>
    <hyperlink ref="A1" location="Contents!A1" tooltip="Contents Page" display="Return to Contents Page"/>
    <hyperlink ref="Q1" location="'7.3'!B70" display="(Go to Processing Times)"/>
    <hyperlink ref="Q2" location="'7.3'!A92" display="(Go to Charts)"/>
    <hyperlink ref="Q3" location="'7.3'!A118" display="(Go to Map)"/>
  </hyperlinks>
  <pageMargins left="0.39370078740157483" right="0.27559055118110237" top="0.31496062992125984" bottom="0.31496062992125984" header="0.31496062992125984" footer="0.31496062992125984"/>
  <pageSetup paperSize="9" scale="6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O39"/>
  <sheetViews>
    <sheetView showGridLines="0" zoomScaleNormal="100" workbookViewId="0">
      <selection activeCell="A2" sqref="A2"/>
    </sheetView>
  </sheetViews>
  <sheetFormatPr defaultRowHeight="12.75" x14ac:dyDescent="0.2"/>
  <cols>
    <col min="1" max="1" width="6.7109375" style="53" customWidth="1"/>
    <col min="2" max="2" width="28" style="53" customWidth="1"/>
    <col min="3" max="9" width="7.42578125" style="434" customWidth="1"/>
    <col min="10" max="10" width="0.28515625" style="53" customWidth="1"/>
    <col min="11" max="216" width="9.28515625" style="53"/>
    <col min="217" max="217" width="10.28515625" style="53" customWidth="1"/>
    <col min="218" max="218" width="12.7109375" style="53" customWidth="1"/>
    <col min="219" max="219" width="9" style="53" customWidth="1"/>
    <col min="220" max="220" width="10.28515625" style="53" customWidth="1"/>
    <col min="221" max="221" width="7" style="53" customWidth="1"/>
    <col min="222" max="222" width="4.5703125" style="53" customWidth="1"/>
    <col min="223" max="224" width="6.7109375" style="53" customWidth="1"/>
    <col min="225" max="225" width="7.5703125" style="53" customWidth="1"/>
    <col min="226" max="226" width="6.42578125" style="53" customWidth="1"/>
    <col min="227" max="227" width="7" style="53" customWidth="1"/>
    <col min="228" max="228" width="7.28515625" style="53" customWidth="1"/>
    <col min="229" max="229" width="9.28515625" style="53"/>
    <col min="230" max="230" width="10.7109375" style="53" bestFit="1" customWidth="1"/>
    <col min="231" max="231" width="9.28515625" style="53"/>
    <col min="232" max="232" width="7.5703125" style="53" customWidth="1"/>
    <col min="233" max="235" width="9.28515625" style="53"/>
    <col min="236" max="236" width="13" style="53" customWidth="1"/>
    <col min="237" max="237" width="13.42578125" style="53" customWidth="1"/>
    <col min="238" max="241" width="9.28515625" style="53"/>
    <col min="242" max="242" width="10" style="53" customWidth="1"/>
    <col min="243" max="472" width="9.28515625" style="53"/>
    <col min="473" max="473" width="10.28515625" style="53" customWidth="1"/>
    <col min="474" max="474" width="12.7109375" style="53" customWidth="1"/>
    <col min="475" max="475" width="9" style="53" customWidth="1"/>
    <col min="476" max="476" width="10.28515625" style="53" customWidth="1"/>
    <col min="477" max="477" width="7" style="53" customWidth="1"/>
    <col min="478" max="478" width="4.5703125" style="53" customWidth="1"/>
    <col min="479" max="480" width="6.7109375" style="53" customWidth="1"/>
    <col min="481" max="481" width="7.5703125" style="53" customWidth="1"/>
    <col min="482" max="482" width="6.42578125" style="53" customWidth="1"/>
    <col min="483" max="483" width="7" style="53" customWidth="1"/>
    <col min="484" max="484" width="7.28515625" style="53" customWidth="1"/>
    <col min="485" max="485" width="9.28515625" style="53"/>
    <col min="486" max="486" width="10.7109375" style="53" bestFit="1" customWidth="1"/>
    <col min="487" max="487" width="9.28515625" style="53"/>
    <col min="488" max="488" width="7.5703125" style="53" customWidth="1"/>
    <col min="489" max="491" width="9.28515625" style="53"/>
    <col min="492" max="492" width="13" style="53" customWidth="1"/>
    <col min="493" max="493" width="13.42578125" style="53" customWidth="1"/>
    <col min="494" max="497" width="9.28515625" style="53"/>
    <col min="498" max="498" width="10" style="53" customWidth="1"/>
    <col min="499" max="728" width="9.28515625" style="53"/>
    <col min="729" max="729" width="10.28515625" style="53" customWidth="1"/>
    <col min="730" max="730" width="12.7109375" style="53" customWidth="1"/>
    <col min="731" max="731" width="9" style="53" customWidth="1"/>
    <col min="732" max="732" width="10.28515625" style="53" customWidth="1"/>
    <col min="733" max="733" width="7" style="53" customWidth="1"/>
    <col min="734" max="734" width="4.5703125" style="53" customWidth="1"/>
    <col min="735" max="736" width="6.7109375" style="53" customWidth="1"/>
    <col min="737" max="737" width="7.5703125" style="53" customWidth="1"/>
    <col min="738" max="738" width="6.42578125" style="53" customWidth="1"/>
    <col min="739" max="739" width="7" style="53" customWidth="1"/>
    <col min="740" max="740" width="7.28515625" style="53" customWidth="1"/>
    <col min="741" max="741" width="9.28515625" style="53"/>
    <col min="742" max="742" width="10.7109375" style="53" bestFit="1" customWidth="1"/>
    <col min="743" max="743" width="9.28515625" style="53"/>
    <col min="744" max="744" width="7.5703125" style="53" customWidth="1"/>
    <col min="745" max="747" width="9.28515625" style="53"/>
    <col min="748" max="748" width="13" style="53" customWidth="1"/>
    <col min="749" max="749" width="13.42578125" style="53" customWidth="1"/>
    <col min="750" max="753" width="9.28515625" style="53"/>
    <col min="754" max="754" width="10" style="53" customWidth="1"/>
    <col min="755" max="984" width="9.28515625" style="53"/>
    <col min="985" max="985" width="10.28515625" style="53" customWidth="1"/>
    <col min="986" max="986" width="12.7109375" style="53" customWidth="1"/>
    <col min="987" max="987" width="9" style="53" customWidth="1"/>
    <col min="988" max="988" width="10.28515625" style="53" customWidth="1"/>
    <col min="989" max="989" width="7" style="53" customWidth="1"/>
    <col min="990" max="990" width="4.5703125" style="53" customWidth="1"/>
    <col min="991" max="992" width="6.7109375" style="53" customWidth="1"/>
    <col min="993" max="993" width="7.5703125" style="53" customWidth="1"/>
    <col min="994" max="994" width="6.42578125" style="53" customWidth="1"/>
    <col min="995" max="995" width="7" style="53" customWidth="1"/>
    <col min="996" max="996" width="7.28515625" style="53" customWidth="1"/>
    <col min="997" max="997" width="9.28515625" style="53"/>
    <col min="998" max="998" width="10.7109375" style="53" bestFit="1" customWidth="1"/>
    <col min="999" max="999" width="9.28515625" style="53"/>
    <col min="1000" max="1000" width="7.5703125" style="53" customWidth="1"/>
    <col min="1001" max="1003" width="9.28515625" style="53"/>
    <col min="1004" max="1004" width="13" style="53" customWidth="1"/>
    <col min="1005" max="1005" width="13.42578125" style="53" customWidth="1"/>
    <col min="1006" max="1009" width="9.28515625" style="53"/>
    <col min="1010" max="1010" width="10" style="53" customWidth="1"/>
    <col min="1011" max="1240" width="9.28515625" style="53"/>
    <col min="1241" max="1241" width="10.28515625" style="53" customWidth="1"/>
    <col min="1242" max="1242" width="12.7109375" style="53" customWidth="1"/>
    <col min="1243" max="1243" width="9" style="53" customWidth="1"/>
    <col min="1244" max="1244" width="10.28515625" style="53" customWidth="1"/>
    <col min="1245" max="1245" width="7" style="53" customWidth="1"/>
    <col min="1246" max="1246" width="4.5703125" style="53" customWidth="1"/>
    <col min="1247" max="1248" width="6.7109375" style="53" customWidth="1"/>
    <col min="1249" max="1249" width="7.5703125" style="53" customWidth="1"/>
    <col min="1250" max="1250" width="6.42578125" style="53" customWidth="1"/>
    <col min="1251" max="1251" width="7" style="53" customWidth="1"/>
    <col min="1252" max="1252" width="7.28515625" style="53" customWidth="1"/>
    <col min="1253" max="1253" width="9.28515625" style="53"/>
    <col min="1254" max="1254" width="10.7109375" style="53" bestFit="1" customWidth="1"/>
    <col min="1255" max="1255" width="9.28515625" style="53"/>
    <col min="1256" max="1256" width="7.5703125" style="53" customWidth="1"/>
    <col min="1257" max="1259" width="9.28515625" style="53"/>
    <col min="1260" max="1260" width="13" style="53" customWidth="1"/>
    <col min="1261" max="1261" width="13.42578125" style="53" customWidth="1"/>
    <col min="1262" max="1265" width="9.28515625" style="53"/>
    <col min="1266" max="1266" width="10" style="53" customWidth="1"/>
    <col min="1267" max="1496" width="9.28515625" style="53"/>
    <col min="1497" max="1497" width="10.28515625" style="53" customWidth="1"/>
    <col min="1498" max="1498" width="12.7109375" style="53" customWidth="1"/>
    <col min="1499" max="1499" width="9" style="53" customWidth="1"/>
    <col min="1500" max="1500" width="10.28515625" style="53" customWidth="1"/>
    <col min="1501" max="1501" width="7" style="53" customWidth="1"/>
    <col min="1502" max="1502" width="4.5703125" style="53" customWidth="1"/>
    <col min="1503" max="1504" width="6.7109375" style="53" customWidth="1"/>
    <col min="1505" max="1505" width="7.5703125" style="53" customWidth="1"/>
    <col min="1506" max="1506" width="6.42578125" style="53" customWidth="1"/>
    <col min="1507" max="1507" width="7" style="53" customWidth="1"/>
    <col min="1508" max="1508" width="7.28515625" style="53" customWidth="1"/>
    <col min="1509" max="1509" width="9.28515625" style="53"/>
    <col min="1510" max="1510" width="10.7109375" style="53" bestFit="1" customWidth="1"/>
    <col min="1511" max="1511" width="9.28515625" style="53"/>
    <col min="1512" max="1512" width="7.5703125" style="53" customWidth="1"/>
    <col min="1513" max="1515" width="9.28515625" style="53"/>
    <col min="1516" max="1516" width="13" style="53" customWidth="1"/>
    <col min="1517" max="1517" width="13.42578125" style="53" customWidth="1"/>
    <col min="1518" max="1521" width="9.28515625" style="53"/>
    <col min="1522" max="1522" width="10" style="53" customWidth="1"/>
    <col min="1523" max="1752" width="9.28515625" style="53"/>
    <col min="1753" max="1753" width="10.28515625" style="53" customWidth="1"/>
    <col min="1754" max="1754" width="12.7109375" style="53" customWidth="1"/>
    <col min="1755" max="1755" width="9" style="53" customWidth="1"/>
    <col min="1756" max="1756" width="10.28515625" style="53" customWidth="1"/>
    <col min="1757" max="1757" width="7" style="53" customWidth="1"/>
    <col min="1758" max="1758" width="4.5703125" style="53" customWidth="1"/>
    <col min="1759" max="1760" width="6.7109375" style="53" customWidth="1"/>
    <col min="1761" max="1761" width="7.5703125" style="53" customWidth="1"/>
    <col min="1762" max="1762" width="6.42578125" style="53" customWidth="1"/>
    <col min="1763" max="1763" width="7" style="53" customWidth="1"/>
    <col min="1764" max="1764" width="7.28515625" style="53" customWidth="1"/>
    <col min="1765" max="1765" width="9.28515625" style="53"/>
    <col min="1766" max="1766" width="10.7109375" style="53" bestFit="1" customWidth="1"/>
    <col min="1767" max="1767" width="9.28515625" style="53"/>
    <col min="1768" max="1768" width="7.5703125" style="53" customWidth="1"/>
    <col min="1769" max="1771" width="9.28515625" style="53"/>
    <col min="1772" max="1772" width="13" style="53" customWidth="1"/>
    <col min="1773" max="1773" width="13.42578125" style="53" customWidth="1"/>
    <col min="1774" max="1777" width="9.28515625" style="53"/>
    <col min="1778" max="1778" width="10" style="53" customWidth="1"/>
    <col min="1779" max="2008" width="9.28515625" style="53"/>
    <col min="2009" max="2009" width="10.28515625" style="53" customWidth="1"/>
    <col min="2010" max="2010" width="12.7109375" style="53" customWidth="1"/>
    <col min="2011" max="2011" width="9" style="53" customWidth="1"/>
    <col min="2012" max="2012" width="10.28515625" style="53" customWidth="1"/>
    <col min="2013" max="2013" width="7" style="53" customWidth="1"/>
    <col min="2014" max="2014" width="4.5703125" style="53" customWidth="1"/>
    <col min="2015" max="2016" width="6.7109375" style="53" customWidth="1"/>
    <col min="2017" max="2017" width="7.5703125" style="53" customWidth="1"/>
    <col min="2018" max="2018" width="6.42578125" style="53" customWidth="1"/>
    <col min="2019" max="2019" width="7" style="53" customWidth="1"/>
    <col min="2020" max="2020" width="7.28515625" style="53" customWidth="1"/>
    <col min="2021" max="2021" width="9.28515625" style="53"/>
    <col min="2022" max="2022" width="10.7109375" style="53" bestFit="1" customWidth="1"/>
    <col min="2023" max="2023" width="9.28515625" style="53"/>
    <col min="2024" max="2024" width="7.5703125" style="53" customWidth="1"/>
    <col min="2025" max="2027" width="9.28515625" style="53"/>
    <col min="2028" max="2028" width="13" style="53" customWidth="1"/>
    <col min="2029" max="2029" width="13.42578125" style="53" customWidth="1"/>
    <col min="2030" max="2033" width="9.28515625" style="53"/>
    <col min="2034" max="2034" width="10" style="53" customWidth="1"/>
    <col min="2035" max="2264" width="9.28515625" style="53"/>
    <col min="2265" max="2265" width="10.28515625" style="53" customWidth="1"/>
    <col min="2266" max="2266" width="12.7109375" style="53" customWidth="1"/>
    <col min="2267" max="2267" width="9" style="53" customWidth="1"/>
    <col min="2268" max="2268" width="10.28515625" style="53" customWidth="1"/>
    <col min="2269" max="2269" width="7" style="53" customWidth="1"/>
    <col min="2270" max="2270" width="4.5703125" style="53" customWidth="1"/>
    <col min="2271" max="2272" width="6.7109375" style="53" customWidth="1"/>
    <col min="2273" max="2273" width="7.5703125" style="53" customWidth="1"/>
    <col min="2274" max="2274" width="6.42578125" style="53" customWidth="1"/>
    <col min="2275" max="2275" width="7" style="53" customWidth="1"/>
    <col min="2276" max="2276" width="7.28515625" style="53" customWidth="1"/>
    <col min="2277" max="2277" width="9.28515625" style="53"/>
    <col min="2278" max="2278" width="10.7109375" style="53" bestFit="1" customWidth="1"/>
    <col min="2279" max="2279" width="9.28515625" style="53"/>
    <col min="2280" max="2280" width="7.5703125" style="53" customWidth="1"/>
    <col min="2281" max="2283" width="9.28515625" style="53"/>
    <col min="2284" max="2284" width="13" style="53" customWidth="1"/>
    <col min="2285" max="2285" width="13.42578125" style="53" customWidth="1"/>
    <col min="2286" max="2289" width="9.28515625" style="53"/>
    <col min="2290" max="2290" width="10" style="53" customWidth="1"/>
    <col min="2291" max="2520" width="9.28515625" style="53"/>
    <col min="2521" max="2521" width="10.28515625" style="53" customWidth="1"/>
    <col min="2522" max="2522" width="12.7109375" style="53" customWidth="1"/>
    <col min="2523" max="2523" width="9" style="53" customWidth="1"/>
    <col min="2524" max="2524" width="10.28515625" style="53" customWidth="1"/>
    <col min="2525" max="2525" width="7" style="53" customWidth="1"/>
    <col min="2526" max="2526" width="4.5703125" style="53" customWidth="1"/>
    <col min="2527" max="2528" width="6.7109375" style="53" customWidth="1"/>
    <col min="2529" max="2529" width="7.5703125" style="53" customWidth="1"/>
    <col min="2530" max="2530" width="6.42578125" style="53" customWidth="1"/>
    <col min="2531" max="2531" width="7" style="53" customWidth="1"/>
    <col min="2532" max="2532" width="7.28515625" style="53" customWidth="1"/>
    <col min="2533" max="2533" width="9.28515625" style="53"/>
    <col min="2534" max="2534" width="10.7109375" style="53" bestFit="1" customWidth="1"/>
    <col min="2535" max="2535" width="9.28515625" style="53"/>
    <col min="2536" max="2536" width="7.5703125" style="53" customWidth="1"/>
    <col min="2537" max="2539" width="9.28515625" style="53"/>
    <col min="2540" max="2540" width="13" style="53" customWidth="1"/>
    <col min="2541" max="2541" width="13.42578125" style="53" customWidth="1"/>
    <col min="2542" max="2545" width="9.28515625" style="53"/>
    <col min="2546" max="2546" width="10" style="53" customWidth="1"/>
    <col min="2547" max="2776" width="9.28515625" style="53"/>
    <col min="2777" max="2777" width="10.28515625" style="53" customWidth="1"/>
    <col min="2778" max="2778" width="12.7109375" style="53" customWidth="1"/>
    <col min="2779" max="2779" width="9" style="53" customWidth="1"/>
    <col min="2780" max="2780" width="10.28515625" style="53" customWidth="1"/>
    <col min="2781" max="2781" width="7" style="53" customWidth="1"/>
    <col min="2782" max="2782" width="4.5703125" style="53" customWidth="1"/>
    <col min="2783" max="2784" width="6.7109375" style="53" customWidth="1"/>
    <col min="2785" max="2785" width="7.5703125" style="53" customWidth="1"/>
    <col min="2786" max="2786" width="6.42578125" style="53" customWidth="1"/>
    <col min="2787" max="2787" width="7" style="53" customWidth="1"/>
    <col min="2788" max="2788" width="7.28515625" style="53" customWidth="1"/>
    <col min="2789" max="2789" width="9.28515625" style="53"/>
    <col min="2790" max="2790" width="10.7109375" style="53" bestFit="1" customWidth="1"/>
    <col min="2791" max="2791" width="9.28515625" style="53"/>
    <col min="2792" max="2792" width="7.5703125" style="53" customWidth="1"/>
    <col min="2793" max="2795" width="9.28515625" style="53"/>
    <col min="2796" max="2796" width="13" style="53" customWidth="1"/>
    <col min="2797" max="2797" width="13.42578125" style="53" customWidth="1"/>
    <col min="2798" max="2801" width="9.28515625" style="53"/>
    <col min="2802" max="2802" width="10" style="53" customWidth="1"/>
    <col min="2803" max="3032" width="9.28515625" style="53"/>
    <col min="3033" max="3033" width="10.28515625" style="53" customWidth="1"/>
    <col min="3034" max="3034" width="12.7109375" style="53" customWidth="1"/>
    <col min="3035" max="3035" width="9" style="53" customWidth="1"/>
    <col min="3036" max="3036" width="10.28515625" style="53" customWidth="1"/>
    <col min="3037" max="3037" width="7" style="53" customWidth="1"/>
    <col min="3038" max="3038" width="4.5703125" style="53" customWidth="1"/>
    <col min="3039" max="3040" width="6.7109375" style="53" customWidth="1"/>
    <col min="3041" max="3041" width="7.5703125" style="53" customWidth="1"/>
    <col min="3042" max="3042" width="6.42578125" style="53" customWidth="1"/>
    <col min="3043" max="3043" width="7" style="53" customWidth="1"/>
    <col min="3044" max="3044" width="7.28515625" style="53" customWidth="1"/>
    <col min="3045" max="3045" width="9.28515625" style="53"/>
    <col min="3046" max="3046" width="10.7109375" style="53" bestFit="1" customWidth="1"/>
    <col min="3047" max="3047" width="9.28515625" style="53"/>
    <col min="3048" max="3048" width="7.5703125" style="53" customWidth="1"/>
    <col min="3049" max="3051" width="9.28515625" style="53"/>
    <col min="3052" max="3052" width="13" style="53" customWidth="1"/>
    <col min="3053" max="3053" width="13.42578125" style="53" customWidth="1"/>
    <col min="3054" max="3057" width="9.28515625" style="53"/>
    <col min="3058" max="3058" width="10" style="53" customWidth="1"/>
    <col min="3059" max="3288" width="9.28515625" style="53"/>
    <col min="3289" max="3289" width="10.28515625" style="53" customWidth="1"/>
    <col min="3290" max="3290" width="12.7109375" style="53" customWidth="1"/>
    <col min="3291" max="3291" width="9" style="53" customWidth="1"/>
    <col min="3292" max="3292" width="10.28515625" style="53" customWidth="1"/>
    <col min="3293" max="3293" width="7" style="53" customWidth="1"/>
    <col min="3294" max="3294" width="4.5703125" style="53" customWidth="1"/>
    <col min="3295" max="3296" width="6.7109375" style="53" customWidth="1"/>
    <col min="3297" max="3297" width="7.5703125" style="53" customWidth="1"/>
    <col min="3298" max="3298" width="6.42578125" style="53" customWidth="1"/>
    <col min="3299" max="3299" width="7" style="53" customWidth="1"/>
    <col min="3300" max="3300" width="7.28515625" style="53" customWidth="1"/>
    <col min="3301" max="3301" width="9.28515625" style="53"/>
    <col min="3302" max="3302" width="10.7109375" style="53" bestFit="1" customWidth="1"/>
    <col min="3303" max="3303" width="9.28515625" style="53"/>
    <col min="3304" max="3304" width="7.5703125" style="53" customWidth="1"/>
    <col min="3305" max="3307" width="9.28515625" style="53"/>
    <col min="3308" max="3308" width="13" style="53" customWidth="1"/>
    <col min="3309" max="3309" width="13.42578125" style="53" customWidth="1"/>
    <col min="3310" max="3313" width="9.28515625" style="53"/>
    <col min="3314" max="3314" width="10" style="53" customWidth="1"/>
    <col min="3315" max="3544" width="9.28515625" style="53"/>
    <col min="3545" max="3545" width="10.28515625" style="53" customWidth="1"/>
    <col min="3546" max="3546" width="12.7109375" style="53" customWidth="1"/>
    <col min="3547" max="3547" width="9" style="53" customWidth="1"/>
    <col min="3548" max="3548" width="10.28515625" style="53" customWidth="1"/>
    <col min="3549" max="3549" width="7" style="53" customWidth="1"/>
    <col min="3550" max="3550" width="4.5703125" style="53" customWidth="1"/>
    <col min="3551" max="3552" width="6.7109375" style="53" customWidth="1"/>
    <col min="3553" max="3553" width="7.5703125" style="53" customWidth="1"/>
    <col min="3554" max="3554" width="6.42578125" style="53" customWidth="1"/>
    <col min="3555" max="3555" width="7" style="53" customWidth="1"/>
    <col min="3556" max="3556" width="7.28515625" style="53" customWidth="1"/>
    <col min="3557" max="3557" width="9.28515625" style="53"/>
    <col min="3558" max="3558" width="10.7109375" style="53" bestFit="1" customWidth="1"/>
    <col min="3559" max="3559" width="9.28515625" style="53"/>
    <col min="3560" max="3560" width="7.5703125" style="53" customWidth="1"/>
    <col min="3561" max="3563" width="9.28515625" style="53"/>
    <col min="3564" max="3564" width="13" style="53" customWidth="1"/>
    <col min="3565" max="3565" width="13.42578125" style="53" customWidth="1"/>
    <col min="3566" max="3569" width="9.28515625" style="53"/>
    <col min="3570" max="3570" width="10" style="53" customWidth="1"/>
    <col min="3571" max="3800" width="9.28515625" style="53"/>
    <col min="3801" max="3801" width="10.28515625" style="53" customWidth="1"/>
    <col min="3802" max="3802" width="12.7109375" style="53" customWidth="1"/>
    <col min="3803" max="3803" width="9" style="53" customWidth="1"/>
    <col min="3804" max="3804" width="10.28515625" style="53" customWidth="1"/>
    <col min="3805" max="3805" width="7" style="53" customWidth="1"/>
    <col min="3806" max="3806" width="4.5703125" style="53" customWidth="1"/>
    <col min="3807" max="3808" width="6.7109375" style="53" customWidth="1"/>
    <col min="3809" max="3809" width="7.5703125" style="53" customWidth="1"/>
    <col min="3810" max="3810" width="6.42578125" style="53" customWidth="1"/>
    <col min="3811" max="3811" width="7" style="53" customWidth="1"/>
    <col min="3812" max="3812" width="7.28515625" style="53" customWidth="1"/>
    <col min="3813" max="3813" width="9.28515625" style="53"/>
    <col min="3814" max="3814" width="10.7109375" style="53" bestFit="1" customWidth="1"/>
    <col min="3815" max="3815" width="9.28515625" style="53"/>
    <col min="3816" max="3816" width="7.5703125" style="53" customWidth="1"/>
    <col min="3817" max="3819" width="9.28515625" style="53"/>
    <col min="3820" max="3820" width="13" style="53" customWidth="1"/>
    <col min="3821" max="3821" width="13.42578125" style="53" customWidth="1"/>
    <col min="3822" max="3825" width="9.28515625" style="53"/>
    <col min="3826" max="3826" width="10" style="53" customWidth="1"/>
    <col min="3827" max="4056" width="9.28515625" style="53"/>
    <col min="4057" max="4057" width="10.28515625" style="53" customWidth="1"/>
    <col min="4058" max="4058" width="12.7109375" style="53" customWidth="1"/>
    <col min="4059" max="4059" width="9" style="53" customWidth="1"/>
    <col min="4060" max="4060" width="10.28515625" style="53" customWidth="1"/>
    <col min="4061" max="4061" width="7" style="53" customWidth="1"/>
    <col min="4062" max="4062" width="4.5703125" style="53" customWidth="1"/>
    <col min="4063" max="4064" width="6.7109375" style="53" customWidth="1"/>
    <col min="4065" max="4065" width="7.5703125" style="53" customWidth="1"/>
    <col min="4066" max="4066" width="6.42578125" style="53" customWidth="1"/>
    <col min="4067" max="4067" width="7" style="53" customWidth="1"/>
    <col min="4068" max="4068" width="7.28515625" style="53" customWidth="1"/>
    <col min="4069" max="4069" width="9.28515625" style="53"/>
    <col min="4070" max="4070" width="10.7109375" style="53" bestFit="1" customWidth="1"/>
    <col min="4071" max="4071" width="9.28515625" style="53"/>
    <col min="4072" max="4072" width="7.5703125" style="53" customWidth="1"/>
    <col min="4073" max="4075" width="9.28515625" style="53"/>
    <col min="4076" max="4076" width="13" style="53" customWidth="1"/>
    <col min="4077" max="4077" width="13.42578125" style="53" customWidth="1"/>
    <col min="4078" max="4081" width="9.28515625" style="53"/>
    <col min="4082" max="4082" width="10" style="53" customWidth="1"/>
    <col min="4083" max="4312" width="9.28515625" style="53"/>
    <col min="4313" max="4313" width="10.28515625" style="53" customWidth="1"/>
    <col min="4314" max="4314" width="12.7109375" style="53" customWidth="1"/>
    <col min="4315" max="4315" width="9" style="53" customWidth="1"/>
    <col min="4316" max="4316" width="10.28515625" style="53" customWidth="1"/>
    <col min="4317" max="4317" width="7" style="53" customWidth="1"/>
    <col min="4318" max="4318" width="4.5703125" style="53" customWidth="1"/>
    <col min="4319" max="4320" width="6.7109375" style="53" customWidth="1"/>
    <col min="4321" max="4321" width="7.5703125" style="53" customWidth="1"/>
    <col min="4322" max="4322" width="6.42578125" style="53" customWidth="1"/>
    <col min="4323" max="4323" width="7" style="53" customWidth="1"/>
    <col min="4324" max="4324" width="7.28515625" style="53" customWidth="1"/>
    <col min="4325" max="4325" width="9.28515625" style="53"/>
    <col min="4326" max="4326" width="10.7109375" style="53" bestFit="1" customWidth="1"/>
    <col min="4327" max="4327" width="9.28515625" style="53"/>
    <col min="4328" max="4328" width="7.5703125" style="53" customWidth="1"/>
    <col min="4329" max="4331" width="9.28515625" style="53"/>
    <col min="4332" max="4332" width="13" style="53" customWidth="1"/>
    <col min="4333" max="4333" width="13.42578125" style="53" customWidth="1"/>
    <col min="4334" max="4337" width="9.28515625" style="53"/>
    <col min="4338" max="4338" width="10" style="53" customWidth="1"/>
    <col min="4339" max="4568" width="9.28515625" style="53"/>
    <col min="4569" max="4569" width="10.28515625" style="53" customWidth="1"/>
    <col min="4570" max="4570" width="12.7109375" style="53" customWidth="1"/>
    <col min="4571" max="4571" width="9" style="53" customWidth="1"/>
    <col min="4572" max="4572" width="10.28515625" style="53" customWidth="1"/>
    <col min="4573" max="4573" width="7" style="53" customWidth="1"/>
    <col min="4574" max="4574" width="4.5703125" style="53" customWidth="1"/>
    <col min="4575" max="4576" width="6.7109375" style="53" customWidth="1"/>
    <col min="4577" max="4577" width="7.5703125" style="53" customWidth="1"/>
    <col min="4578" max="4578" width="6.42578125" style="53" customWidth="1"/>
    <col min="4579" max="4579" width="7" style="53" customWidth="1"/>
    <col min="4580" max="4580" width="7.28515625" style="53" customWidth="1"/>
    <col min="4581" max="4581" width="9.28515625" style="53"/>
    <col min="4582" max="4582" width="10.7109375" style="53" bestFit="1" customWidth="1"/>
    <col min="4583" max="4583" width="9.28515625" style="53"/>
    <col min="4584" max="4584" width="7.5703125" style="53" customWidth="1"/>
    <col min="4585" max="4587" width="9.28515625" style="53"/>
    <col min="4588" max="4588" width="13" style="53" customWidth="1"/>
    <col min="4589" max="4589" width="13.42578125" style="53" customWidth="1"/>
    <col min="4590" max="4593" width="9.28515625" style="53"/>
    <col min="4594" max="4594" width="10" style="53" customWidth="1"/>
    <col min="4595" max="4824" width="9.28515625" style="53"/>
    <col min="4825" max="4825" width="10.28515625" style="53" customWidth="1"/>
    <col min="4826" max="4826" width="12.7109375" style="53" customWidth="1"/>
    <col min="4827" max="4827" width="9" style="53" customWidth="1"/>
    <col min="4828" max="4828" width="10.28515625" style="53" customWidth="1"/>
    <col min="4829" max="4829" width="7" style="53" customWidth="1"/>
    <col min="4830" max="4830" width="4.5703125" style="53" customWidth="1"/>
    <col min="4831" max="4832" width="6.7109375" style="53" customWidth="1"/>
    <col min="4833" max="4833" width="7.5703125" style="53" customWidth="1"/>
    <col min="4834" max="4834" width="6.42578125" style="53" customWidth="1"/>
    <col min="4835" max="4835" width="7" style="53" customWidth="1"/>
    <col min="4836" max="4836" width="7.28515625" style="53" customWidth="1"/>
    <col min="4837" max="4837" width="9.28515625" style="53"/>
    <col min="4838" max="4838" width="10.7109375" style="53" bestFit="1" customWidth="1"/>
    <col min="4839" max="4839" width="9.28515625" style="53"/>
    <col min="4840" max="4840" width="7.5703125" style="53" customWidth="1"/>
    <col min="4841" max="4843" width="9.28515625" style="53"/>
    <col min="4844" max="4844" width="13" style="53" customWidth="1"/>
    <col min="4845" max="4845" width="13.42578125" style="53" customWidth="1"/>
    <col min="4846" max="4849" width="9.28515625" style="53"/>
    <col min="4850" max="4850" width="10" style="53" customWidth="1"/>
    <col min="4851" max="5080" width="9.28515625" style="53"/>
    <col min="5081" max="5081" width="10.28515625" style="53" customWidth="1"/>
    <col min="5082" max="5082" width="12.7109375" style="53" customWidth="1"/>
    <col min="5083" max="5083" width="9" style="53" customWidth="1"/>
    <col min="5084" max="5084" width="10.28515625" style="53" customWidth="1"/>
    <col min="5085" max="5085" width="7" style="53" customWidth="1"/>
    <col min="5086" max="5086" width="4.5703125" style="53" customWidth="1"/>
    <col min="5087" max="5088" width="6.7109375" style="53" customWidth="1"/>
    <col min="5089" max="5089" width="7.5703125" style="53" customWidth="1"/>
    <col min="5090" max="5090" width="6.42578125" style="53" customWidth="1"/>
    <col min="5091" max="5091" width="7" style="53" customWidth="1"/>
    <col min="5092" max="5092" width="7.28515625" style="53" customWidth="1"/>
    <col min="5093" max="5093" width="9.28515625" style="53"/>
    <col min="5094" max="5094" width="10.7109375" style="53" bestFit="1" customWidth="1"/>
    <col min="5095" max="5095" width="9.28515625" style="53"/>
    <col min="5096" max="5096" width="7.5703125" style="53" customWidth="1"/>
    <col min="5097" max="5099" width="9.28515625" style="53"/>
    <col min="5100" max="5100" width="13" style="53" customWidth="1"/>
    <col min="5101" max="5101" width="13.42578125" style="53" customWidth="1"/>
    <col min="5102" max="5105" width="9.28515625" style="53"/>
    <col min="5106" max="5106" width="10" style="53" customWidth="1"/>
    <col min="5107" max="5336" width="9.28515625" style="53"/>
    <col min="5337" max="5337" width="10.28515625" style="53" customWidth="1"/>
    <col min="5338" max="5338" width="12.7109375" style="53" customWidth="1"/>
    <col min="5339" max="5339" width="9" style="53" customWidth="1"/>
    <col min="5340" max="5340" width="10.28515625" style="53" customWidth="1"/>
    <col min="5341" max="5341" width="7" style="53" customWidth="1"/>
    <col min="5342" max="5342" width="4.5703125" style="53" customWidth="1"/>
    <col min="5343" max="5344" width="6.7109375" style="53" customWidth="1"/>
    <col min="5345" max="5345" width="7.5703125" style="53" customWidth="1"/>
    <col min="5346" max="5346" width="6.42578125" style="53" customWidth="1"/>
    <col min="5347" max="5347" width="7" style="53" customWidth="1"/>
    <col min="5348" max="5348" width="7.28515625" style="53" customWidth="1"/>
    <col min="5349" max="5349" width="9.28515625" style="53"/>
    <col min="5350" max="5350" width="10.7109375" style="53" bestFit="1" customWidth="1"/>
    <col min="5351" max="5351" width="9.28515625" style="53"/>
    <col min="5352" max="5352" width="7.5703125" style="53" customWidth="1"/>
    <col min="5353" max="5355" width="9.28515625" style="53"/>
    <col min="5356" max="5356" width="13" style="53" customWidth="1"/>
    <col min="5357" max="5357" width="13.42578125" style="53" customWidth="1"/>
    <col min="5358" max="5361" width="9.28515625" style="53"/>
    <col min="5362" max="5362" width="10" style="53" customWidth="1"/>
    <col min="5363" max="5592" width="9.28515625" style="53"/>
    <col min="5593" max="5593" width="10.28515625" style="53" customWidth="1"/>
    <col min="5594" max="5594" width="12.7109375" style="53" customWidth="1"/>
    <col min="5595" max="5595" width="9" style="53" customWidth="1"/>
    <col min="5596" max="5596" width="10.28515625" style="53" customWidth="1"/>
    <col min="5597" max="5597" width="7" style="53" customWidth="1"/>
    <col min="5598" max="5598" width="4.5703125" style="53" customWidth="1"/>
    <col min="5599" max="5600" width="6.7109375" style="53" customWidth="1"/>
    <col min="5601" max="5601" width="7.5703125" style="53" customWidth="1"/>
    <col min="5602" max="5602" width="6.42578125" style="53" customWidth="1"/>
    <col min="5603" max="5603" width="7" style="53" customWidth="1"/>
    <col min="5604" max="5604" width="7.28515625" style="53" customWidth="1"/>
    <col min="5605" max="5605" width="9.28515625" style="53"/>
    <col min="5606" max="5606" width="10.7109375" style="53" bestFit="1" customWidth="1"/>
    <col min="5607" max="5607" width="9.28515625" style="53"/>
    <col min="5608" max="5608" width="7.5703125" style="53" customWidth="1"/>
    <col min="5609" max="5611" width="9.28515625" style="53"/>
    <col min="5612" max="5612" width="13" style="53" customWidth="1"/>
    <col min="5613" max="5613" width="13.42578125" style="53" customWidth="1"/>
    <col min="5614" max="5617" width="9.28515625" style="53"/>
    <col min="5618" max="5618" width="10" style="53" customWidth="1"/>
    <col min="5619" max="5848" width="9.28515625" style="53"/>
    <col min="5849" max="5849" width="10.28515625" style="53" customWidth="1"/>
    <col min="5850" max="5850" width="12.7109375" style="53" customWidth="1"/>
    <col min="5851" max="5851" width="9" style="53" customWidth="1"/>
    <col min="5852" max="5852" width="10.28515625" style="53" customWidth="1"/>
    <col min="5853" max="5853" width="7" style="53" customWidth="1"/>
    <col min="5854" max="5854" width="4.5703125" style="53" customWidth="1"/>
    <col min="5855" max="5856" width="6.7109375" style="53" customWidth="1"/>
    <col min="5857" max="5857" width="7.5703125" style="53" customWidth="1"/>
    <col min="5858" max="5858" width="6.42578125" style="53" customWidth="1"/>
    <col min="5859" max="5859" width="7" style="53" customWidth="1"/>
    <col min="5860" max="5860" width="7.28515625" style="53" customWidth="1"/>
    <col min="5861" max="5861" width="9.28515625" style="53"/>
    <col min="5862" max="5862" width="10.7109375" style="53" bestFit="1" customWidth="1"/>
    <col min="5863" max="5863" width="9.28515625" style="53"/>
    <col min="5864" max="5864" width="7.5703125" style="53" customWidth="1"/>
    <col min="5865" max="5867" width="9.28515625" style="53"/>
    <col min="5868" max="5868" width="13" style="53" customWidth="1"/>
    <col min="5869" max="5869" width="13.42578125" style="53" customWidth="1"/>
    <col min="5870" max="5873" width="9.28515625" style="53"/>
    <col min="5874" max="5874" width="10" style="53" customWidth="1"/>
    <col min="5875" max="6104" width="9.28515625" style="53"/>
    <col min="6105" max="6105" width="10.28515625" style="53" customWidth="1"/>
    <col min="6106" max="6106" width="12.7109375" style="53" customWidth="1"/>
    <col min="6107" max="6107" width="9" style="53" customWidth="1"/>
    <col min="6108" max="6108" width="10.28515625" style="53" customWidth="1"/>
    <col min="6109" max="6109" width="7" style="53" customWidth="1"/>
    <col min="6110" max="6110" width="4.5703125" style="53" customWidth="1"/>
    <col min="6111" max="6112" width="6.7109375" style="53" customWidth="1"/>
    <col min="6113" max="6113" width="7.5703125" style="53" customWidth="1"/>
    <col min="6114" max="6114" width="6.42578125" style="53" customWidth="1"/>
    <col min="6115" max="6115" width="7" style="53" customWidth="1"/>
    <col min="6116" max="6116" width="7.28515625" style="53" customWidth="1"/>
    <col min="6117" max="6117" width="9.28515625" style="53"/>
    <col min="6118" max="6118" width="10.7109375" style="53" bestFit="1" customWidth="1"/>
    <col min="6119" max="6119" width="9.28515625" style="53"/>
    <col min="6120" max="6120" width="7.5703125" style="53" customWidth="1"/>
    <col min="6121" max="6123" width="9.28515625" style="53"/>
    <col min="6124" max="6124" width="13" style="53" customWidth="1"/>
    <col min="6125" max="6125" width="13.42578125" style="53" customWidth="1"/>
    <col min="6126" max="6129" width="9.28515625" style="53"/>
    <col min="6130" max="6130" width="10" style="53" customWidth="1"/>
    <col min="6131" max="6360" width="9.28515625" style="53"/>
    <col min="6361" max="6361" width="10.28515625" style="53" customWidth="1"/>
    <col min="6362" max="6362" width="12.7109375" style="53" customWidth="1"/>
    <col min="6363" max="6363" width="9" style="53" customWidth="1"/>
    <col min="6364" max="6364" width="10.28515625" style="53" customWidth="1"/>
    <col min="6365" max="6365" width="7" style="53" customWidth="1"/>
    <col min="6366" max="6366" width="4.5703125" style="53" customWidth="1"/>
    <col min="6367" max="6368" width="6.7109375" style="53" customWidth="1"/>
    <col min="6369" max="6369" width="7.5703125" style="53" customWidth="1"/>
    <col min="6370" max="6370" width="6.42578125" style="53" customWidth="1"/>
    <col min="6371" max="6371" width="7" style="53" customWidth="1"/>
    <col min="6372" max="6372" width="7.28515625" style="53" customWidth="1"/>
    <col min="6373" max="6373" width="9.28515625" style="53"/>
    <col min="6374" max="6374" width="10.7109375" style="53" bestFit="1" customWidth="1"/>
    <col min="6375" max="6375" width="9.28515625" style="53"/>
    <col min="6376" max="6376" width="7.5703125" style="53" customWidth="1"/>
    <col min="6377" max="6379" width="9.28515625" style="53"/>
    <col min="6380" max="6380" width="13" style="53" customWidth="1"/>
    <col min="6381" max="6381" width="13.42578125" style="53" customWidth="1"/>
    <col min="6382" max="6385" width="9.28515625" style="53"/>
    <col min="6386" max="6386" width="10" style="53" customWidth="1"/>
    <col min="6387" max="6616" width="9.28515625" style="53"/>
    <col min="6617" max="6617" width="10.28515625" style="53" customWidth="1"/>
    <col min="6618" max="6618" width="12.7109375" style="53" customWidth="1"/>
    <col min="6619" max="6619" width="9" style="53" customWidth="1"/>
    <col min="6620" max="6620" width="10.28515625" style="53" customWidth="1"/>
    <col min="6621" max="6621" width="7" style="53" customWidth="1"/>
    <col min="6622" max="6622" width="4.5703125" style="53" customWidth="1"/>
    <col min="6623" max="6624" width="6.7109375" style="53" customWidth="1"/>
    <col min="6625" max="6625" width="7.5703125" style="53" customWidth="1"/>
    <col min="6626" max="6626" width="6.42578125" style="53" customWidth="1"/>
    <col min="6627" max="6627" width="7" style="53" customWidth="1"/>
    <col min="6628" max="6628" width="7.28515625" style="53" customWidth="1"/>
    <col min="6629" max="6629" width="9.28515625" style="53"/>
    <col min="6630" max="6630" width="10.7109375" style="53" bestFit="1" customWidth="1"/>
    <col min="6631" max="6631" width="9.28515625" style="53"/>
    <col min="6632" max="6632" width="7.5703125" style="53" customWidth="1"/>
    <col min="6633" max="6635" width="9.28515625" style="53"/>
    <col min="6636" max="6636" width="13" style="53" customWidth="1"/>
    <col min="6637" max="6637" width="13.42578125" style="53" customWidth="1"/>
    <col min="6638" max="6641" width="9.28515625" style="53"/>
    <col min="6642" max="6642" width="10" style="53" customWidth="1"/>
    <col min="6643" max="6872" width="9.28515625" style="53"/>
    <col min="6873" max="6873" width="10.28515625" style="53" customWidth="1"/>
    <col min="6874" max="6874" width="12.7109375" style="53" customWidth="1"/>
    <col min="6875" max="6875" width="9" style="53" customWidth="1"/>
    <col min="6876" max="6876" width="10.28515625" style="53" customWidth="1"/>
    <col min="6877" max="6877" width="7" style="53" customWidth="1"/>
    <col min="6878" max="6878" width="4.5703125" style="53" customWidth="1"/>
    <col min="6879" max="6880" width="6.7109375" style="53" customWidth="1"/>
    <col min="6881" max="6881" width="7.5703125" style="53" customWidth="1"/>
    <col min="6882" max="6882" width="6.42578125" style="53" customWidth="1"/>
    <col min="6883" max="6883" width="7" style="53" customWidth="1"/>
    <col min="6884" max="6884" width="7.28515625" style="53" customWidth="1"/>
    <col min="6885" max="6885" width="9.28515625" style="53"/>
    <col min="6886" max="6886" width="10.7109375" style="53" bestFit="1" customWidth="1"/>
    <col min="6887" max="6887" width="9.28515625" style="53"/>
    <col min="6888" max="6888" width="7.5703125" style="53" customWidth="1"/>
    <col min="6889" max="6891" width="9.28515625" style="53"/>
    <col min="6892" max="6892" width="13" style="53" customWidth="1"/>
    <col min="6893" max="6893" width="13.42578125" style="53" customWidth="1"/>
    <col min="6894" max="6897" width="9.28515625" style="53"/>
    <col min="6898" max="6898" width="10" style="53" customWidth="1"/>
    <col min="6899" max="7128" width="9.28515625" style="53"/>
    <col min="7129" max="7129" width="10.28515625" style="53" customWidth="1"/>
    <col min="7130" max="7130" width="12.7109375" style="53" customWidth="1"/>
    <col min="7131" max="7131" width="9" style="53" customWidth="1"/>
    <col min="7132" max="7132" width="10.28515625" style="53" customWidth="1"/>
    <col min="7133" max="7133" width="7" style="53" customWidth="1"/>
    <col min="7134" max="7134" width="4.5703125" style="53" customWidth="1"/>
    <col min="7135" max="7136" width="6.7109375" style="53" customWidth="1"/>
    <col min="7137" max="7137" width="7.5703125" style="53" customWidth="1"/>
    <col min="7138" max="7138" width="6.42578125" style="53" customWidth="1"/>
    <col min="7139" max="7139" width="7" style="53" customWidth="1"/>
    <col min="7140" max="7140" width="7.28515625" style="53" customWidth="1"/>
    <col min="7141" max="7141" width="9.28515625" style="53"/>
    <col min="7142" max="7142" width="10.7109375" style="53" bestFit="1" customWidth="1"/>
    <col min="7143" max="7143" width="9.28515625" style="53"/>
    <col min="7144" max="7144" width="7.5703125" style="53" customWidth="1"/>
    <col min="7145" max="7147" width="9.28515625" style="53"/>
    <col min="7148" max="7148" width="13" style="53" customWidth="1"/>
    <col min="7149" max="7149" width="13.42578125" style="53" customWidth="1"/>
    <col min="7150" max="7153" width="9.28515625" style="53"/>
    <col min="7154" max="7154" width="10" style="53" customWidth="1"/>
    <col min="7155" max="7384" width="9.28515625" style="53"/>
    <col min="7385" max="7385" width="10.28515625" style="53" customWidth="1"/>
    <col min="7386" max="7386" width="12.7109375" style="53" customWidth="1"/>
    <col min="7387" max="7387" width="9" style="53" customWidth="1"/>
    <col min="7388" max="7388" width="10.28515625" style="53" customWidth="1"/>
    <col min="7389" max="7389" width="7" style="53" customWidth="1"/>
    <col min="7390" max="7390" width="4.5703125" style="53" customWidth="1"/>
    <col min="7391" max="7392" width="6.7109375" style="53" customWidth="1"/>
    <col min="7393" max="7393" width="7.5703125" style="53" customWidth="1"/>
    <col min="7394" max="7394" width="6.42578125" style="53" customWidth="1"/>
    <col min="7395" max="7395" width="7" style="53" customWidth="1"/>
    <col min="7396" max="7396" width="7.28515625" style="53" customWidth="1"/>
    <col min="7397" max="7397" width="9.28515625" style="53"/>
    <col min="7398" max="7398" width="10.7109375" style="53" bestFit="1" customWidth="1"/>
    <col min="7399" max="7399" width="9.28515625" style="53"/>
    <col min="7400" max="7400" width="7.5703125" style="53" customWidth="1"/>
    <col min="7401" max="7403" width="9.28515625" style="53"/>
    <col min="7404" max="7404" width="13" style="53" customWidth="1"/>
    <col min="7405" max="7405" width="13.42578125" style="53" customWidth="1"/>
    <col min="7406" max="7409" width="9.28515625" style="53"/>
    <col min="7410" max="7410" width="10" style="53" customWidth="1"/>
    <col min="7411" max="7640" width="9.28515625" style="53"/>
    <col min="7641" max="7641" width="10.28515625" style="53" customWidth="1"/>
    <col min="7642" max="7642" width="12.7109375" style="53" customWidth="1"/>
    <col min="7643" max="7643" width="9" style="53" customWidth="1"/>
    <col min="7644" max="7644" width="10.28515625" style="53" customWidth="1"/>
    <col min="7645" max="7645" width="7" style="53" customWidth="1"/>
    <col min="7646" max="7646" width="4.5703125" style="53" customWidth="1"/>
    <col min="7647" max="7648" width="6.7109375" style="53" customWidth="1"/>
    <col min="7649" max="7649" width="7.5703125" style="53" customWidth="1"/>
    <col min="7650" max="7650" width="6.42578125" style="53" customWidth="1"/>
    <col min="7651" max="7651" width="7" style="53" customWidth="1"/>
    <col min="7652" max="7652" width="7.28515625" style="53" customWidth="1"/>
    <col min="7653" max="7653" width="9.28515625" style="53"/>
    <col min="7654" max="7654" width="10.7109375" style="53" bestFit="1" customWidth="1"/>
    <col min="7655" max="7655" width="9.28515625" style="53"/>
    <col min="7656" max="7656" width="7.5703125" style="53" customWidth="1"/>
    <col min="7657" max="7659" width="9.28515625" style="53"/>
    <col min="7660" max="7660" width="13" style="53" customWidth="1"/>
    <col min="7661" max="7661" width="13.42578125" style="53" customWidth="1"/>
    <col min="7662" max="7665" width="9.28515625" style="53"/>
    <col min="7666" max="7666" width="10" style="53" customWidth="1"/>
    <col min="7667" max="7896" width="9.28515625" style="53"/>
    <col min="7897" max="7897" width="10.28515625" style="53" customWidth="1"/>
    <col min="7898" max="7898" width="12.7109375" style="53" customWidth="1"/>
    <col min="7899" max="7899" width="9" style="53" customWidth="1"/>
    <col min="7900" max="7900" width="10.28515625" style="53" customWidth="1"/>
    <col min="7901" max="7901" width="7" style="53" customWidth="1"/>
    <col min="7902" max="7902" width="4.5703125" style="53" customWidth="1"/>
    <col min="7903" max="7904" width="6.7109375" style="53" customWidth="1"/>
    <col min="7905" max="7905" width="7.5703125" style="53" customWidth="1"/>
    <col min="7906" max="7906" width="6.42578125" style="53" customWidth="1"/>
    <col min="7907" max="7907" width="7" style="53" customWidth="1"/>
    <col min="7908" max="7908" width="7.28515625" style="53" customWidth="1"/>
    <col min="7909" max="7909" width="9.28515625" style="53"/>
    <col min="7910" max="7910" width="10.7109375" style="53" bestFit="1" customWidth="1"/>
    <col min="7911" max="7911" width="9.28515625" style="53"/>
    <col min="7912" max="7912" width="7.5703125" style="53" customWidth="1"/>
    <col min="7913" max="7915" width="9.28515625" style="53"/>
    <col min="7916" max="7916" width="13" style="53" customWidth="1"/>
    <col min="7917" max="7917" width="13.42578125" style="53" customWidth="1"/>
    <col min="7918" max="7921" width="9.28515625" style="53"/>
    <col min="7922" max="7922" width="10" style="53" customWidth="1"/>
    <col min="7923" max="8152" width="9.28515625" style="53"/>
    <col min="8153" max="8153" width="10.28515625" style="53" customWidth="1"/>
    <col min="8154" max="8154" width="12.7109375" style="53" customWidth="1"/>
    <col min="8155" max="8155" width="9" style="53" customWidth="1"/>
    <col min="8156" max="8156" width="10.28515625" style="53" customWidth="1"/>
    <col min="8157" max="8157" width="7" style="53" customWidth="1"/>
    <col min="8158" max="8158" width="4.5703125" style="53" customWidth="1"/>
    <col min="8159" max="8160" width="6.7109375" style="53" customWidth="1"/>
    <col min="8161" max="8161" width="7.5703125" style="53" customWidth="1"/>
    <col min="8162" max="8162" width="6.42578125" style="53" customWidth="1"/>
    <col min="8163" max="8163" width="7" style="53" customWidth="1"/>
    <col min="8164" max="8164" width="7.28515625" style="53" customWidth="1"/>
    <col min="8165" max="8165" width="9.28515625" style="53"/>
    <col min="8166" max="8166" width="10.7109375" style="53" bestFit="1" customWidth="1"/>
    <col min="8167" max="8167" width="9.28515625" style="53"/>
    <col min="8168" max="8168" width="7.5703125" style="53" customWidth="1"/>
    <col min="8169" max="8171" width="9.28515625" style="53"/>
    <col min="8172" max="8172" width="13" style="53" customWidth="1"/>
    <col min="8173" max="8173" width="13.42578125" style="53" customWidth="1"/>
    <col min="8174" max="8177" width="9.28515625" style="53"/>
    <col min="8178" max="8178" width="10" style="53" customWidth="1"/>
    <col min="8179" max="8408" width="9.28515625" style="53"/>
    <col min="8409" max="8409" width="10.28515625" style="53" customWidth="1"/>
    <col min="8410" max="8410" width="12.7109375" style="53" customWidth="1"/>
    <col min="8411" max="8411" width="9" style="53" customWidth="1"/>
    <col min="8412" max="8412" width="10.28515625" style="53" customWidth="1"/>
    <col min="8413" max="8413" width="7" style="53" customWidth="1"/>
    <col min="8414" max="8414" width="4.5703125" style="53" customWidth="1"/>
    <col min="8415" max="8416" width="6.7109375" style="53" customWidth="1"/>
    <col min="8417" max="8417" width="7.5703125" style="53" customWidth="1"/>
    <col min="8418" max="8418" width="6.42578125" style="53" customWidth="1"/>
    <col min="8419" max="8419" width="7" style="53" customWidth="1"/>
    <col min="8420" max="8420" width="7.28515625" style="53" customWidth="1"/>
    <col min="8421" max="8421" width="9.28515625" style="53"/>
    <col min="8422" max="8422" width="10.7109375" style="53" bestFit="1" customWidth="1"/>
    <col min="8423" max="8423" width="9.28515625" style="53"/>
    <col min="8424" max="8424" width="7.5703125" style="53" customWidth="1"/>
    <col min="8425" max="8427" width="9.28515625" style="53"/>
    <col min="8428" max="8428" width="13" style="53" customWidth="1"/>
    <col min="8429" max="8429" width="13.42578125" style="53" customWidth="1"/>
    <col min="8430" max="8433" width="9.28515625" style="53"/>
    <col min="8434" max="8434" width="10" style="53" customWidth="1"/>
    <col min="8435" max="8664" width="9.28515625" style="53"/>
    <col min="8665" max="8665" width="10.28515625" style="53" customWidth="1"/>
    <col min="8666" max="8666" width="12.7109375" style="53" customWidth="1"/>
    <col min="8667" max="8667" width="9" style="53" customWidth="1"/>
    <col min="8668" max="8668" width="10.28515625" style="53" customWidth="1"/>
    <col min="8669" max="8669" width="7" style="53" customWidth="1"/>
    <col min="8670" max="8670" width="4.5703125" style="53" customWidth="1"/>
    <col min="8671" max="8672" width="6.7109375" style="53" customWidth="1"/>
    <col min="8673" max="8673" width="7.5703125" style="53" customWidth="1"/>
    <col min="8674" max="8674" width="6.42578125" style="53" customWidth="1"/>
    <col min="8675" max="8675" width="7" style="53" customWidth="1"/>
    <col min="8676" max="8676" width="7.28515625" style="53" customWidth="1"/>
    <col min="8677" max="8677" width="9.28515625" style="53"/>
    <col min="8678" max="8678" width="10.7109375" style="53" bestFit="1" customWidth="1"/>
    <col min="8679" max="8679" width="9.28515625" style="53"/>
    <col min="8680" max="8680" width="7.5703125" style="53" customWidth="1"/>
    <col min="8681" max="8683" width="9.28515625" style="53"/>
    <col min="8684" max="8684" width="13" style="53" customWidth="1"/>
    <col min="8685" max="8685" width="13.42578125" style="53" customWidth="1"/>
    <col min="8686" max="8689" width="9.28515625" style="53"/>
    <col min="8690" max="8690" width="10" style="53" customWidth="1"/>
    <col min="8691" max="8920" width="9.28515625" style="53"/>
    <col min="8921" max="8921" width="10.28515625" style="53" customWidth="1"/>
    <col min="8922" max="8922" width="12.7109375" style="53" customWidth="1"/>
    <col min="8923" max="8923" width="9" style="53" customWidth="1"/>
    <col min="8924" max="8924" width="10.28515625" style="53" customWidth="1"/>
    <col min="8925" max="8925" width="7" style="53" customWidth="1"/>
    <col min="8926" max="8926" width="4.5703125" style="53" customWidth="1"/>
    <col min="8927" max="8928" width="6.7109375" style="53" customWidth="1"/>
    <col min="8929" max="8929" width="7.5703125" style="53" customWidth="1"/>
    <col min="8930" max="8930" width="6.42578125" style="53" customWidth="1"/>
    <col min="8931" max="8931" width="7" style="53" customWidth="1"/>
    <col min="8932" max="8932" width="7.28515625" style="53" customWidth="1"/>
    <col min="8933" max="8933" width="9.28515625" style="53"/>
    <col min="8934" max="8934" width="10.7109375" style="53" bestFit="1" customWidth="1"/>
    <col min="8935" max="8935" width="9.28515625" style="53"/>
    <col min="8936" max="8936" width="7.5703125" style="53" customWidth="1"/>
    <col min="8937" max="8939" width="9.28515625" style="53"/>
    <col min="8940" max="8940" width="13" style="53" customWidth="1"/>
    <col min="8941" max="8941" width="13.42578125" style="53" customWidth="1"/>
    <col min="8942" max="8945" width="9.28515625" style="53"/>
    <col min="8946" max="8946" width="10" style="53" customWidth="1"/>
    <col min="8947" max="9176" width="9.28515625" style="53"/>
    <col min="9177" max="9177" width="10.28515625" style="53" customWidth="1"/>
    <col min="9178" max="9178" width="12.7109375" style="53" customWidth="1"/>
    <col min="9179" max="9179" width="9" style="53" customWidth="1"/>
    <col min="9180" max="9180" width="10.28515625" style="53" customWidth="1"/>
    <col min="9181" max="9181" width="7" style="53" customWidth="1"/>
    <col min="9182" max="9182" width="4.5703125" style="53" customWidth="1"/>
    <col min="9183" max="9184" width="6.7109375" style="53" customWidth="1"/>
    <col min="9185" max="9185" width="7.5703125" style="53" customWidth="1"/>
    <col min="9186" max="9186" width="6.42578125" style="53" customWidth="1"/>
    <col min="9187" max="9187" width="7" style="53" customWidth="1"/>
    <col min="9188" max="9188" width="7.28515625" style="53" customWidth="1"/>
    <col min="9189" max="9189" width="9.28515625" style="53"/>
    <col min="9190" max="9190" width="10.7109375" style="53" bestFit="1" customWidth="1"/>
    <col min="9191" max="9191" width="9.28515625" style="53"/>
    <col min="9192" max="9192" width="7.5703125" style="53" customWidth="1"/>
    <col min="9193" max="9195" width="9.28515625" style="53"/>
    <col min="9196" max="9196" width="13" style="53" customWidth="1"/>
    <col min="9197" max="9197" width="13.42578125" style="53" customWidth="1"/>
    <col min="9198" max="9201" width="9.28515625" style="53"/>
    <col min="9202" max="9202" width="10" style="53" customWidth="1"/>
    <col min="9203" max="9432" width="9.28515625" style="53"/>
    <col min="9433" max="9433" width="10.28515625" style="53" customWidth="1"/>
    <col min="9434" max="9434" width="12.7109375" style="53" customWidth="1"/>
    <col min="9435" max="9435" width="9" style="53" customWidth="1"/>
    <col min="9436" max="9436" width="10.28515625" style="53" customWidth="1"/>
    <col min="9437" max="9437" width="7" style="53" customWidth="1"/>
    <col min="9438" max="9438" width="4.5703125" style="53" customWidth="1"/>
    <col min="9439" max="9440" width="6.7109375" style="53" customWidth="1"/>
    <col min="9441" max="9441" width="7.5703125" style="53" customWidth="1"/>
    <col min="9442" max="9442" width="6.42578125" style="53" customWidth="1"/>
    <col min="9443" max="9443" width="7" style="53" customWidth="1"/>
    <col min="9444" max="9444" width="7.28515625" style="53" customWidth="1"/>
    <col min="9445" max="9445" width="9.28515625" style="53"/>
    <col min="9446" max="9446" width="10.7109375" style="53" bestFit="1" customWidth="1"/>
    <col min="9447" max="9447" width="9.28515625" style="53"/>
    <col min="9448" max="9448" width="7.5703125" style="53" customWidth="1"/>
    <col min="9449" max="9451" width="9.28515625" style="53"/>
    <col min="9452" max="9452" width="13" style="53" customWidth="1"/>
    <col min="9453" max="9453" width="13.42578125" style="53" customWidth="1"/>
    <col min="9454" max="9457" width="9.28515625" style="53"/>
    <col min="9458" max="9458" width="10" style="53" customWidth="1"/>
    <col min="9459" max="9688" width="9.28515625" style="53"/>
    <col min="9689" max="9689" width="10.28515625" style="53" customWidth="1"/>
    <col min="9690" max="9690" width="12.7109375" style="53" customWidth="1"/>
    <col min="9691" max="9691" width="9" style="53" customWidth="1"/>
    <col min="9692" max="9692" width="10.28515625" style="53" customWidth="1"/>
    <col min="9693" max="9693" width="7" style="53" customWidth="1"/>
    <col min="9694" max="9694" width="4.5703125" style="53" customWidth="1"/>
    <col min="9695" max="9696" width="6.7109375" style="53" customWidth="1"/>
    <col min="9697" max="9697" width="7.5703125" style="53" customWidth="1"/>
    <col min="9698" max="9698" width="6.42578125" style="53" customWidth="1"/>
    <col min="9699" max="9699" width="7" style="53" customWidth="1"/>
    <col min="9700" max="9700" width="7.28515625" style="53" customWidth="1"/>
    <col min="9701" max="9701" width="9.28515625" style="53"/>
    <col min="9702" max="9702" width="10.7109375" style="53" bestFit="1" customWidth="1"/>
    <col min="9703" max="9703" width="9.28515625" style="53"/>
    <col min="9704" max="9704" width="7.5703125" style="53" customWidth="1"/>
    <col min="9705" max="9707" width="9.28515625" style="53"/>
    <col min="9708" max="9708" width="13" style="53" customWidth="1"/>
    <col min="9709" max="9709" width="13.42578125" style="53" customWidth="1"/>
    <col min="9710" max="9713" width="9.28515625" style="53"/>
    <col min="9714" max="9714" width="10" style="53" customWidth="1"/>
    <col min="9715" max="9944" width="9.28515625" style="53"/>
    <col min="9945" max="9945" width="10.28515625" style="53" customWidth="1"/>
    <col min="9946" max="9946" width="12.7109375" style="53" customWidth="1"/>
    <col min="9947" max="9947" width="9" style="53" customWidth="1"/>
    <col min="9948" max="9948" width="10.28515625" style="53" customWidth="1"/>
    <col min="9949" max="9949" width="7" style="53" customWidth="1"/>
    <col min="9950" max="9950" width="4.5703125" style="53" customWidth="1"/>
    <col min="9951" max="9952" width="6.7109375" style="53" customWidth="1"/>
    <col min="9953" max="9953" width="7.5703125" style="53" customWidth="1"/>
    <col min="9954" max="9954" width="6.42578125" style="53" customWidth="1"/>
    <col min="9955" max="9955" width="7" style="53" customWidth="1"/>
    <col min="9956" max="9956" width="7.28515625" style="53" customWidth="1"/>
    <col min="9957" max="9957" width="9.28515625" style="53"/>
    <col min="9958" max="9958" width="10.7109375" style="53" bestFit="1" customWidth="1"/>
    <col min="9959" max="9959" width="9.28515625" style="53"/>
    <col min="9960" max="9960" width="7.5703125" style="53" customWidth="1"/>
    <col min="9961" max="9963" width="9.28515625" style="53"/>
    <col min="9964" max="9964" width="13" style="53" customWidth="1"/>
    <col min="9965" max="9965" width="13.42578125" style="53" customWidth="1"/>
    <col min="9966" max="9969" width="9.28515625" style="53"/>
    <col min="9970" max="9970" width="10" style="53" customWidth="1"/>
    <col min="9971" max="10200" width="9.28515625" style="53"/>
    <col min="10201" max="10201" width="10.28515625" style="53" customWidth="1"/>
    <col min="10202" max="10202" width="12.7109375" style="53" customWidth="1"/>
    <col min="10203" max="10203" width="9" style="53" customWidth="1"/>
    <col min="10204" max="10204" width="10.28515625" style="53" customWidth="1"/>
    <col min="10205" max="10205" width="7" style="53" customWidth="1"/>
    <col min="10206" max="10206" width="4.5703125" style="53" customWidth="1"/>
    <col min="10207" max="10208" width="6.7109375" style="53" customWidth="1"/>
    <col min="10209" max="10209" width="7.5703125" style="53" customWidth="1"/>
    <col min="10210" max="10210" width="6.42578125" style="53" customWidth="1"/>
    <col min="10211" max="10211" width="7" style="53" customWidth="1"/>
    <col min="10212" max="10212" width="7.28515625" style="53" customWidth="1"/>
    <col min="10213" max="10213" width="9.28515625" style="53"/>
    <col min="10214" max="10214" width="10.7109375" style="53" bestFit="1" customWidth="1"/>
    <col min="10215" max="10215" width="9.28515625" style="53"/>
    <col min="10216" max="10216" width="7.5703125" style="53" customWidth="1"/>
    <col min="10217" max="10219" width="9.28515625" style="53"/>
    <col min="10220" max="10220" width="13" style="53" customWidth="1"/>
    <col min="10221" max="10221" width="13.42578125" style="53" customWidth="1"/>
    <col min="10222" max="10225" width="9.28515625" style="53"/>
    <col min="10226" max="10226" width="10" style="53" customWidth="1"/>
    <col min="10227" max="10456" width="9.28515625" style="53"/>
    <col min="10457" max="10457" width="10.28515625" style="53" customWidth="1"/>
    <col min="10458" max="10458" width="12.7109375" style="53" customWidth="1"/>
    <col min="10459" max="10459" width="9" style="53" customWidth="1"/>
    <col min="10460" max="10460" width="10.28515625" style="53" customWidth="1"/>
    <col min="10461" max="10461" width="7" style="53" customWidth="1"/>
    <col min="10462" max="10462" width="4.5703125" style="53" customWidth="1"/>
    <col min="10463" max="10464" width="6.7109375" style="53" customWidth="1"/>
    <col min="10465" max="10465" width="7.5703125" style="53" customWidth="1"/>
    <col min="10466" max="10466" width="6.42578125" style="53" customWidth="1"/>
    <col min="10467" max="10467" width="7" style="53" customWidth="1"/>
    <col min="10468" max="10468" width="7.28515625" style="53" customWidth="1"/>
    <col min="10469" max="10469" width="9.28515625" style="53"/>
    <col min="10470" max="10470" width="10.7109375" style="53" bestFit="1" customWidth="1"/>
    <col min="10471" max="10471" width="9.28515625" style="53"/>
    <col min="10472" max="10472" width="7.5703125" style="53" customWidth="1"/>
    <col min="10473" max="10475" width="9.28515625" style="53"/>
    <col min="10476" max="10476" width="13" style="53" customWidth="1"/>
    <col min="10477" max="10477" width="13.42578125" style="53" customWidth="1"/>
    <col min="10478" max="10481" width="9.28515625" style="53"/>
    <col min="10482" max="10482" width="10" style="53" customWidth="1"/>
    <col min="10483" max="10712" width="9.28515625" style="53"/>
    <col min="10713" max="10713" width="10.28515625" style="53" customWidth="1"/>
    <col min="10714" max="10714" width="12.7109375" style="53" customWidth="1"/>
    <col min="10715" max="10715" width="9" style="53" customWidth="1"/>
    <col min="10716" max="10716" width="10.28515625" style="53" customWidth="1"/>
    <col min="10717" max="10717" width="7" style="53" customWidth="1"/>
    <col min="10718" max="10718" width="4.5703125" style="53" customWidth="1"/>
    <col min="10719" max="10720" width="6.7109375" style="53" customWidth="1"/>
    <col min="10721" max="10721" width="7.5703125" style="53" customWidth="1"/>
    <col min="10722" max="10722" width="6.42578125" style="53" customWidth="1"/>
    <col min="10723" max="10723" width="7" style="53" customWidth="1"/>
    <col min="10724" max="10724" width="7.28515625" style="53" customWidth="1"/>
    <col min="10725" max="10725" width="9.28515625" style="53"/>
    <col min="10726" max="10726" width="10.7109375" style="53" bestFit="1" customWidth="1"/>
    <col min="10727" max="10727" width="9.28515625" style="53"/>
    <col min="10728" max="10728" width="7.5703125" style="53" customWidth="1"/>
    <col min="10729" max="10731" width="9.28515625" style="53"/>
    <col min="10732" max="10732" width="13" style="53" customWidth="1"/>
    <col min="10733" max="10733" width="13.42578125" style="53" customWidth="1"/>
    <col min="10734" max="10737" width="9.28515625" style="53"/>
    <col min="10738" max="10738" width="10" style="53" customWidth="1"/>
    <col min="10739" max="10968" width="9.28515625" style="53"/>
    <col min="10969" max="10969" width="10.28515625" style="53" customWidth="1"/>
    <col min="10970" max="10970" width="12.7109375" style="53" customWidth="1"/>
    <col min="10971" max="10971" width="9" style="53" customWidth="1"/>
    <col min="10972" max="10972" width="10.28515625" style="53" customWidth="1"/>
    <col min="10973" max="10973" width="7" style="53" customWidth="1"/>
    <col min="10974" max="10974" width="4.5703125" style="53" customWidth="1"/>
    <col min="10975" max="10976" width="6.7109375" style="53" customWidth="1"/>
    <col min="10977" max="10977" width="7.5703125" style="53" customWidth="1"/>
    <col min="10978" max="10978" width="6.42578125" style="53" customWidth="1"/>
    <col min="10979" max="10979" width="7" style="53" customWidth="1"/>
    <col min="10980" max="10980" width="7.28515625" style="53" customWidth="1"/>
    <col min="10981" max="10981" width="9.28515625" style="53"/>
    <col min="10982" max="10982" width="10.7109375" style="53" bestFit="1" customWidth="1"/>
    <col min="10983" max="10983" width="9.28515625" style="53"/>
    <col min="10984" max="10984" width="7.5703125" style="53" customWidth="1"/>
    <col min="10985" max="10987" width="9.28515625" style="53"/>
    <col min="10988" max="10988" width="13" style="53" customWidth="1"/>
    <col min="10989" max="10989" width="13.42578125" style="53" customWidth="1"/>
    <col min="10990" max="10993" width="9.28515625" style="53"/>
    <col min="10994" max="10994" width="10" style="53" customWidth="1"/>
    <col min="10995" max="11224" width="9.28515625" style="53"/>
    <col min="11225" max="11225" width="10.28515625" style="53" customWidth="1"/>
    <col min="11226" max="11226" width="12.7109375" style="53" customWidth="1"/>
    <col min="11227" max="11227" width="9" style="53" customWidth="1"/>
    <col min="11228" max="11228" width="10.28515625" style="53" customWidth="1"/>
    <col min="11229" max="11229" width="7" style="53" customWidth="1"/>
    <col min="11230" max="11230" width="4.5703125" style="53" customWidth="1"/>
    <col min="11231" max="11232" width="6.7109375" style="53" customWidth="1"/>
    <col min="11233" max="11233" width="7.5703125" style="53" customWidth="1"/>
    <col min="11234" max="11234" width="6.42578125" style="53" customWidth="1"/>
    <col min="11235" max="11235" width="7" style="53" customWidth="1"/>
    <col min="11236" max="11236" width="7.28515625" style="53" customWidth="1"/>
    <col min="11237" max="11237" width="9.28515625" style="53"/>
    <col min="11238" max="11238" width="10.7109375" style="53" bestFit="1" customWidth="1"/>
    <col min="11239" max="11239" width="9.28515625" style="53"/>
    <col min="11240" max="11240" width="7.5703125" style="53" customWidth="1"/>
    <col min="11241" max="11243" width="9.28515625" style="53"/>
    <col min="11244" max="11244" width="13" style="53" customWidth="1"/>
    <col min="11245" max="11245" width="13.42578125" style="53" customWidth="1"/>
    <col min="11246" max="11249" width="9.28515625" style="53"/>
    <col min="11250" max="11250" width="10" style="53" customWidth="1"/>
    <col min="11251" max="11480" width="9.28515625" style="53"/>
    <col min="11481" max="11481" width="10.28515625" style="53" customWidth="1"/>
    <col min="11482" max="11482" width="12.7109375" style="53" customWidth="1"/>
    <col min="11483" max="11483" width="9" style="53" customWidth="1"/>
    <col min="11484" max="11484" width="10.28515625" style="53" customWidth="1"/>
    <col min="11485" max="11485" width="7" style="53" customWidth="1"/>
    <col min="11486" max="11486" width="4.5703125" style="53" customWidth="1"/>
    <col min="11487" max="11488" width="6.7109375" style="53" customWidth="1"/>
    <col min="11489" max="11489" width="7.5703125" style="53" customWidth="1"/>
    <col min="11490" max="11490" width="6.42578125" style="53" customWidth="1"/>
    <col min="11491" max="11491" width="7" style="53" customWidth="1"/>
    <col min="11492" max="11492" width="7.28515625" style="53" customWidth="1"/>
    <col min="11493" max="11493" width="9.28515625" style="53"/>
    <col min="11494" max="11494" width="10.7109375" style="53" bestFit="1" customWidth="1"/>
    <col min="11495" max="11495" width="9.28515625" style="53"/>
    <col min="11496" max="11496" width="7.5703125" style="53" customWidth="1"/>
    <col min="11497" max="11499" width="9.28515625" style="53"/>
    <col min="11500" max="11500" width="13" style="53" customWidth="1"/>
    <col min="11501" max="11501" width="13.42578125" style="53" customWidth="1"/>
    <col min="11502" max="11505" width="9.28515625" style="53"/>
    <col min="11506" max="11506" width="10" style="53" customWidth="1"/>
    <col min="11507" max="11736" width="9.28515625" style="53"/>
    <col min="11737" max="11737" width="10.28515625" style="53" customWidth="1"/>
    <col min="11738" max="11738" width="12.7109375" style="53" customWidth="1"/>
    <col min="11739" max="11739" width="9" style="53" customWidth="1"/>
    <col min="11740" max="11740" width="10.28515625" style="53" customWidth="1"/>
    <col min="11741" max="11741" width="7" style="53" customWidth="1"/>
    <col min="11742" max="11742" width="4.5703125" style="53" customWidth="1"/>
    <col min="11743" max="11744" width="6.7109375" style="53" customWidth="1"/>
    <col min="11745" max="11745" width="7.5703125" style="53" customWidth="1"/>
    <col min="11746" max="11746" width="6.42578125" style="53" customWidth="1"/>
    <col min="11747" max="11747" width="7" style="53" customWidth="1"/>
    <col min="11748" max="11748" width="7.28515625" style="53" customWidth="1"/>
    <col min="11749" max="11749" width="9.28515625" style="53"/>
    <col min="11750" max="11750" width="10.7109375" style="53" bestFit="1" customWidth="1"/>
    <col min="11751" max="11751" width="9.28515625" style="53"/>
    <col min="11752" max="11752" width="7.5703125" style="53" customWidth="1"/>
    <col min="11753" max="11755" width="9.28515625" style="53"/>
    <col min="11756" max="11756" width="13" style="53" customWidth="1"/>
    <col min="11757" max="11757" width="13.42578125" style="53" customWidth="1"/>
    <col min="11758" max="11761" width="9.28515625" style="53"/>
    <col min="11762" max="11762" width="10" style="53" customWidth="1"/>
    <col min="11763" max="11992" width="9.28515625" style="53"/>
    <col min="11993" max="11993" width="10.28515625" style="53" customWidth="1"/>
    <col min="11994" max="11994" width="12.7109375" style="53" customWidth="1"/>
    <col min="11995" max="11995" width="9" style="53" customWidth="1"/>
    <col min="11996" max="11996" width="10.28515625" style="53" customWidth="1"/>
    <col min="11997" max="11997" width="7" style="53" customWidth="1"/>
    <col min="11998" max="11998" width="4.5703125" style="53" customWidth="1"/>
    <col min="11999" max="12000" width="6.7109375" style="53" customWidth="1"/>
    <col min="12001" max="12001" width="7.5703125" style="53" customWidth="1"/>
    <col min="12002" max="12002" width="6.42578125" style="53" customWidth="1"/>
    <col min="12003" max="12003" width="7" style="53" customWidth="1"/>
    <col min="12004" max="12004" width="7.28515625" style="53" customWidth="1"/>
    <col min="12005" max="12005" width="9.28515625" style="53"/>
    <col min="12006" max="12006" width="10.7109375" style="53" bestFit="1" customWidth="1"/>
    <col min="12007" max="12007" width="9.28515625" style="53"/>
    <col min="12008" max="12008" width="7.5703125" style="53" customWidth="1"/>
    <col min="12009" max="12011" width="9.28515625" style="53"/>
    <col min="12012" max="12012" width="13" style="53" customWidth="1"/>
    <col min="12013" max="12013" width="13.42578125" style="53" customWidth="1"/>
    <col min="12014" max="12017" width="9.28515625" style="53"/>
    <col min="12018" max="12018" width="10" style="53" customWidth="1"/>
    <col min="12019" max="12248" width="9.28515625" style="53"/>
    <col min="12249" max="12249" width="10.28515625" style="53" customWidth="1"/>
    <col min="12250" max="12250" width="12.7109375" style="53" customWidth="1"/>
    <col min="12251" max="12251" width="9" style="53" customWidth="1"/>
    <col min="12252" max="12252" width="10.28515625" style="53" customWidth="1"/>
    <col min="12253" max="12253" width="7" style="53" customWidth="1"/>
    <col min="12254" max="12254" width="4.5703125" style="53" customWidth="1"/>
    <col min="12255" max="12256" width="6.7109375" style="53" customWidth="1"/>
    <col min="12257" max="12257" width="7.5703125" style="53" customWidth="1"/>
    <col min="12258" max="12258" width="6.42578125" style="53" customWidth="1"/>
    <col min="12259" max="12259" width="7" style="53" customWidth="1"/>
    <col min="12260" max="12260" width="7.28515625" style="53" customWidth="1"/>
    <col min="12261" max="12261" width="9.28515625" style="53"/>
    <col min="12262" max="12262" width="10.7109375" style="53" bestFit="1" customWidth="1"/>
    <col min="12263" max="12263" width="9.28515625" style="53"/>
    <col min="12264" max="12264" width="7.5703125" style="53" customWidth="1"/>
    <col min="12265" max="12267" width="9.28515625" style="53"/>
    <col min="12268" max="12268" width="13" style="53" customWidth="1"/>
    <col min="12269" max="12269" width="13.42578125" style="53" customWidth="1"/>
    <col min="12270" max="12273" width="9.28515625" style="53"/>
    <col min="12274" max="12274" width="10" style="53" customWidth="1"/>
    <col min="12275" max="12504" width="9.28515625" style="53"/>
    <col min="12505" max="12505" width="10.28515625" style="53" customWidth="1"/>
    <col min="12506" max="12506" width="12.7109375" style="53" customWidth="1"/>
    <col min="12507" max="12507" width="9" style="53" customWidth="1"/>
    <col min="12508" max="12508" width="10.28515625" style="53" customWidth="1"/>
    <col min="12509" max="12509" width="7" style="53" customWidth="1"/>
    <col min="12510" max="12510" width="4.5703125" style="53" customWidth="1"/>
    <col min="12511" max="12512" width="6.7109375" style="53" customWidth="1"/>
    <col min="12513" max="12513" width="7.5703125" style="53" customWidth="1"/>
    <col min="12514" max="12514" width="6.42578125" style="53" customWidth="1"/>
    <col min="12515" max="12515" width="7" style="53" customWidth="1"/>
    <col min="12516" max="12516" width="7.28515625" style="53" customWidth="1"/>
    <col min="12517" max="12517" width="9.28515625" style="53"/>
    <col min="12518" max="12518" width="10.7109375" style="53" bestFit="1" customWidth="1"/>
    <col min="12519" max="12519" width="9.28515625" style="53"/>
    <col min="12520" max="12520" width="7.5703125" style="53" customWidth="1"/>
    <col min="12521" max="12523" width="9.28515625" style="53"/>
    <col min="12524" max="12524" width="13" style="53" customWidth="1"/>
    <col min="12525" max="12525" width="13.42578125" style="53" customWidth="1"/>
    <col min="12526" max="12529" width="9.28515625" style="53"/>
    <col min="12530" max="12530" width="10" style="53" customWidth="1"/>
    <col min="12531" max="12760" width="9.28515625" style="53"/>
    <col min="12761" max="12761" width="10.28515625" style="53" customWidth="1"/>
    <col min="12762" max="12762" width="12.7109375" style="53" customWidth="1"/>
    <col min="12763" max="12763" width="9" style="53" customWidth="1"/>
    <col min="12764" max="12764" width="10.28515625" style="53" customWidth="1"/>
    <col min="12765" max="12765" width="7" style="53" customWidth="1"/>
    <col min="12766" max="12766" width="4.5703125" style="53" customWidth="1"/>
    <col min="12767" max="12768" width="6.7109375" style="53" customWidth="1"/>
    <col min="12769" max="12769" width="7.5703125" style="53" customWidth="1"/>
    <col min="12770" max="12770" width="6.42578125" style="53" customWidth="1"/>
    <col min="12771" max="12771" width="7" style="53" customWidth="1"/>
    <col min="12772" max="12772" width="7.28515625" style="53" customWidth="1"/>
    <col min="12773" max="12773" width="9.28515625" style="53"/>
    <col min="12774" max="12774" width="10.7109375" style="53" bestFit="1" customWidth="1"/>
    <col min="12775" max="12775" width="9.28515625" style="53"/>
    <col min="12776" max="12776" width="7.5703125" style="53" customWidth="1"/>
    <col min="12777" max="12779" width="9.28515625" style="53"/>
    <col min="12780" max="12780" width="13" style="53" customWidth="1"/>
    <col min="12781" max="12781" width="13.42578125" style="53" customWidth="1"/>
    <col min="12782" max="12785" width="9.28515625" style="53"/>
    <col min="12786" max="12786" width="10" style="53" customWidth="1"/>
    <col min="12787" max="13016" width="9.28515625" style="53"/>
    <col min="13017" max="13017" width="10.28515625" style="53" customWidth="1"/>
    <col min="13018" max="13018" width="12.7109375" style="53" customWidth="1"/>
    <col min="13019" max="13019" width="9" style="53" customWidth="1"/>
    <col min="13020" max="13020" width="10.28515625" style="53" customWidth="1"/>
    <col min="13021" max="13021" width="7" style="53" customWidth="1"/>
    <col min="13022" max="13022" width="4.5703125" style="53" customWidth="1"/>
    <col min="13023" max="13024" width="6.7109375" style="53" customWidth="1"/>
    <col min="13025" max="13025" width="7.5703125" style="53" customWidth="1"/>
    <col min="13026" max="13026" width="6.42578125" style="53" customWidth="1"/>
    <col min="13027" max="13027" width="7" style="53" customWidth="1"/>
    <col min="13028" max="13028" width="7.28515625" style="53" customWidth="1"/>
    <col min="13029" max="13029" width="9.28515625" style="53"/>
    <col min="13030" max="13030" width="10.7109375" style="53" bestFit="1" customWidth="1"/>
    <col min="13031" max="13031" width="9.28515625" style="53"/>
    <col min="13032" max="13032" width="7.5703125" style="53" customWidth="1"/>
    <col min="13033" max="13035" width="9.28515625" style="53"/>
    <col min="13036" max="13036" width="13" style="53" customWidth="1"/>
    <col min="13037" max="13037" width="13.42578125" style="53" customWidth="1"/>
    <col min="13038" max="13041" width="9.28515625" style="53"/>
    <col min="13042" max="13042" width="10" style="53" customWidth="1"/>
    <col min="13043" max="13272" width="9.28515625" style="53"/>
    <col min="13273" max="13273" width="10.28515625" style="53" customWidth="1"/>
    <col min="13274" max="13274" width="12.7109375" style="53" customWidth="1"/>
    <col min="13275" max="13275" width="9" style="53" customWidth="1"/>
    <col min="13276" max="13276" width="10.28515625" style="53" customWidth="1"/>
    <col min="13277" max="13277" width="7" style="53" customWidth="1"/>
    <col min="13278" max="13278" width="4.5703125" style="53" customWidth="1"/>
    <col min="13279" max="13280" width="6.7109375" style="53" customWidth="1"/>
    <col min="13281" max="13281" width="7.5703125" style="53" customWidth="1"/>
    <col min="13282" max="13282" width="6.42578125" style="53" customWidth="1"/>
    <col min="13283" max="13283" width="7" style="53" customWidth="1"/>
    <col min="13284" max="13284" width="7.28515625" style="53" customWidth="1"/>
    <col min="13285" max="13285" width="9.28515625" style="53"/>
    <col min="13286" max="13286" width="10.7109375" style="53" bestFit="1" customWidth="1"/>
    <col min="13287" max="13287" width="9.28515625" style="53"/>
    <col min="13288" max="13288" width="7.5703125" style="53" customWidth="1"/>
    <col min="13289" max="13291" width="9.28515625" style="53"/>
    <col min="13292" max="13292" width="13" style="53" customWidth="1"/>
    <col min="13293" max="13293" width="13.42578125" style="53" customWidth="1"/>
    <col min="13294" max="13297" width="9.28515625" style="53"/>
    <col min="13298" max="13298" width="10" style="53" customWidth="1"/>
    <col min="13299" max="13528" width="9.28515625" style="53"/>
    <col min="13529" max="13529" width="10.28515625" style="53" customWidth="1"/>
    <col min="13530" max="13530" width="12.7109375" style="53" customWidth="1"/>
    <col min="13531" max="13531" width="9" style="53" customWidth="1"/>
    <col min="13532" max="13532" width="10.28515625" style="53" customWidth="1"/>
    <col min="13533" max="13533" width="7" style="53" customWidth="1"/>
    <col min="13534" max="13534" width="4.5703125" style="53" customWidth="1"/>
    <col min="13535" max="13536" width="6.7109375" style="53" customWidth="1"/>
    <col min="13537" max="13537" width="7.5703125" style="53" customWidth="1"/>
    <col min="13538" max="13538" width="6.42578125" style="53" customWidth="1"/>
    <col min="13539" max="13539" width="7" style="53" customWidth="1"/>
    <col min="13540" max="13540" width="7.28515625" style="53" customWidth="1"/>
    <col min="13541" max="13541" width="9.28515625" style="53"/>
    <col min="13542" max="13542" width="10.7109375" style="53" bestFit="1" customWidth="1"/>
    <col min="13543" max="13543" width="9.28515625" style="53"/>
    <col min="13544" max="13544" width="7.5703125" style="53" customWidth="1"/>
    <col min="13545" max="13547" width="9.28515625" style="53"/>
    <col min="13548" max="13548" width="13" style="53" customWidth="1"/>
    <col min="13549" max="13549" width="13.42578125" style="53" customWidth="1"/>
    <col min="13550" max="13553" width="9.28515625" style="53"/>
    <col min="13554" max="13554" width="10" style="53" customWidth="1"/>
    <col min="13555" max="13784" width="9.28515625" style="53"/>
    <col min="13785" max="13785" width="10.28515625" style="53" customWidth="1"/>
    <col min="13786" max="13786" width="12.7109375" style="53" customWidth="1"/>
    <col min="13787" max="13787" width="9" style="53" customWidth="1"/>
    <col min="13788" max="13788" width="10.28515625" style="53" customWidth="1"/>
    <col min="13789" max="13789" width="7" style="53" customWidth="1"/>
    <col min="13790" max="13790" width="4.5703125" style="53" customWidth="1"/>
    <col min="13791" max="13792" width="6.7109375" style="53" customWidth="1"/>
    <col min="13793" max="13793" width="7.5703125" style="53" customWidth="1"/>
    <col min="13794" max="13794" width="6.42578125" style="53" customWidth="1"/>
    <col min="13795" max="13795" width="7" style="53" customWidth="1"/>
    <col min="13796" max="13796" width="7.28515625" style="53" customWidth="1"/>
    <col min="13797" max="13797" width="9.28515625" style="53"/>
    <col min="13798" max="13798" width="10.7109375" style="53" bestFit="1" customWidth="1"/>
    <col min="13799" max="13799" width="9.28515625" style="53"/>
    <col min="13800" max="13800" width="7.5703125" style="53" customWidth="1"/>
    <col min="13801" max="13803" width="9.28515625" style="53"/>
    <col min="13804" max="13804" width="13" style="53" customWidth="1"/>
    <col min="13805" max="13805" width="13.42578125" style="53" customWidth="1"/>
    <col min="13806" max="13809" width="9.28515625" style="53"/>
    <col min="13810" max="13810" width="10" style="53" customWidth="1"/>
    <col min="13811" max="14040" width="9.28515625" style="53"/>
    <col min="14041" max="14041" width="10.28515625" style="53" customWidth="1"/>
    <col min="14042" max="14042" width="12.7109375" style="53" customWidth="1"/>
    <col min="14043" max="14043" width="9" style="53" customWidth="1"/>
    <col min="14044" max="14044" width="10.28515625" style="53" customWidth="1"/>
    <col min="14045" max="14045" width="7" style="53" customWidth="1"/>
    <col min="14046" max="14046" width="4.5703125" style="53" customWidth="1"/>
    <col min="14047" max="14048" width="6.7109375" style="53" customWidth="1"/>
    <col min="14049" max="14049" width="7.5703125" style="53" customWidth="1"/>
    <col min="14050" max="14050" width="6.42578125" style="53" customWidth="1"/>
    <col min="14051" max="14051" width="7" style="53" customWidth="1"/>
    <col min="14052" max="14052" width="7.28515625" style="53" customWidth="1"/>
    <col min="14053" max="14053" width="9.28515625" style="53"/>
    <col min="14054" max="14054" width="10.7109375" style="53" bestFit="1" customWidth="1"/>
    <col min="14055" max="14055" width="9.28515625" style="53"/>
    <col min="14056" max="14056" width="7.5703125" style="53" customWidth="1"/>
    <col min="14057" max="14059" width="9.28515625" style="53"/>
    <col min="14060" max="14060" width="13" style="53" customWidth="1"/>
    <col min="14061" max="14061" width="13.42578125" style="53" customWidth="1"/>
    <col min="14062" max="14065" width="9.28515625" style="53"/>
    <col min="14066" max="14066" width="10" style="53" customWidth="1"/>
    <col min="14067" max="14296" width="9.28515625" style="53"/>
    <col min="14297" max="14297" width="10.28515625" style="53" customWidth="1"/>
    <col min="14298" max="14298" width="12.7109375" style="53" customWidth="1"/>
    <col min="14299" max="14299" width="9" style="53" customWidth="1"/>
    <col min="14300" max="14300" width="10.28515625" style="53" customWidth="1"/>
    <col min="14301" max="14301" width="7" style="53" customWidth="1"/>
    <col min="14302" max="14302" width="4.5703125" style="53" customWidth="1"/>
    <col min="14303" max="14304" width="6.7109375" style="53" customWidth="1"/>
    <col min="14305" max="14305" width="7.5703125" style="53" customWidth="1"/>
    <col min="14306" max="14306" width="6.42578125" style="53" customWidth="1"/>
    <col min="14307" max="14307" width="7" style="53" customWidth="1"/>
    <col min="14308" max="14308" width="7.28515625" style="53" customWidth="1"/>
    <col min="14309" max="14309" width="9.28515625" style="53"/>
    <col min="14310" max="14310" width="10.7109375" style="53" bestFit="1" customWidth="1"/>
    <col min="14311" max="14311" width="9.28515625" style="53"/>
    <col min="14312" max="14312" width="7.5703125" style="53" customWidth="1"/>
    <col min="14313" max="14315" width="9.28515625" style="53"/>
    <col min="14316" max="14316" width="13" style="53" customWidth="1"/>
    <col min="14317" max="14317" width="13.42578125" style="53" customWidth="1"/>
    <col min="14318" max="14321" width="9.28515625" style="53"/>
    <col min="14322" max="14322" width="10" style="53" customWidth="1"/>
    <col min="14323" max="14552" width="9.28515625" style="53"/>
    <col min="14553" max="14553" width="10.28515625" style="53" customWidth="1"/>
    <col min="14554" max="14554" width="12.7109375" style="53" customWidth="1"/>
    <col min="14555" max="14555" width="9" style="53" customWidth="1"/>
    <col min="14556" max="14556" width="10.28515625" style="53" customWidth="1"/>
    <col min="14557" max="14557" width="7" style="53" customWidth="1"/>
    <col min="14558" max="14558" width="4.5703125" style="53" customWidth="1"/>
    <col min="14559" max="14560" width="6.7109375" style="53" customWidth="1"/>
    <col min="14561" max="14561" width="7.5703125" style="53" customWidth="1"/>
    <col min="14562" max="14562" width="6.42578125" style="53" customWidth="1"/>
    <col min="14563" max="14563" width="7" style="53" customWidth="1"/>
    <col min="14564" max="14564" width="7.28515625" style="53" customWidth="1"/>
    <col min="14565" max="14565" width="9.28515625" style="53"/>
    <col min="14566" max="14566" width="10.7109375" style="53" bestFit="1" customWidth="1"/>
    <col min="14567" max="14567" width="9.28515625" style="53"/>
    <col min="14568" max="14568" width="7.5703125" style="53" customWidth="1"/>
    <col min="14569" max="14571" width="9.28515625" style="53"/>
    <col min="14572" max="14572" width="13" style="53" customWidth="1"/>
    <col min="14573" max="14573" width="13.42578125" style="53" customWidth="1"/>
    <col min="14574" max="14577" width="9.28515625" style="53"/>
    <col min="14578" max="14578" width="10" style="53" customWidth="1"/>
    <col min="14579" max="14808" width="9.28515625" style="53"/>
    <col min="14809" max="14809" width="10.28515625" style="53" customWidth="1"/>
    <col min="14810" max="14810" width="12.7109375" style="53" customWidth="1"/>
    <col min="14811" max="14811" width="9" style="53" customWidth="1"/>
    <col min="14812" max="14812" width="10.28515625" style="53" customWidth="1"/>
    <col min="14813" max="14813" width="7" style="53" customWidth="1"/>
    <col min="14814" max="14814" width="4.5703125" style="53" customWidth="1"/>
    <col min="14815" max="14816" width="6.7109375" style="53" customWidth="1"/>
    <col min="14817" max="14817" width="7.5703125" style="53" customWidth="1"/>
    <col min="14818" max="14818" width="6.42578125" style="53" customWidth="1"/>
    <col min="14819" max="14819" width="7" style="53" customWidth="1"/>
    <col min="14820" max="14820" width="7.28515625" style="53" customWidth="1"/>
    <col min="14821" max="14821" width="9.28515625" style="53"/>
    <col min="14822" max="14822" width="10.7109375" style="53" bestFit="1" customWidth="1"/>
    <col min="14823" max="14823" width="9.28515625" style="53"/>
    <col min="14824" max="14824" width="7.5703125" style="53" customWidth="1"/>
    <col min="14825" max="14827" width="9.28515625" style="53"/>
    <col min="14828" max="14828" width="13" style="53" customWidth="1"/>
    <col min="14829" max="14829" width="13.42578125" style="53" customWidth="1"/>
    <col min="14830" max="14833" width="9.28515625" style="53"/>
    <col min="14834" max="14834" width="10" style="53" customWidth="1"/>
    <col min="14835" max="15064" width="9.28515625" style="53"/>
    <col min="15065" max="15065" width="10.28515625" style="53" customWidth="1"/>
    <col min="15066" max="15066" width="12.7109375" style="53" customWidth="1"/>
    <col min="15067" max="15067" width="9" style="53" customWidth="1"/>
    <col min="15068" max="15068" width="10.28515625" style="53" customWidth="1"/>
    <col min="15069" max="15069" width="7" style="53" customWidth="1"/>
    <col min="15070" max="15070" width="4.5703125" style="53" customWidth="1"/>
    <col min="15071" max="15072" width="6.7109375" style="53" customWidth="1"/>
    <col min="15073" max="15073" width="7.5703125" style="53" customWidth="1"/>
    <col min="15074" max="15074" width="6.42578125" style="53" customWidth="1"/>
    <col min="15075" max="15075" width="7" style="53" customWidth="1"/>
    <col min="15076" max="15076" width="7.28515625" style="53" customWidth="1"/>
    <col min="15077" max="15077" width="9.28515625" style="53"/>
    <col min="15078" max="15078" width="10.7109375" style="53" bestFit="1" customWidth="1"/>
    <col min="15079" max="15079" width="9.28515625" style="53"/>
    <col min="15080" max="15080" width="7.5703125" style="53" customWidth="1"/>
    <col min="15081" max="15083" width="9.28515625" style="53"/>
    <col min="15084" max="15084" width="13" style="53" customWidth="1"/>
    <col min="15085" max="15085" width="13.42578125" style="53" customWidth="1"/>
    <col min="15086" max="15089" width="9.28515625" style="53"/>
    <col min="15090" max="15090" width="10" style="53" customWidth="1"/>
    <col min="15091" max="15320" width="9.28515625" style="53"/>
    <col min="15321" max="15321" width="10.28515625" style="53" customWidth="1"/>
    <col min="15322" max="15322" width="12.7109375" style="53" customWidth="1"/>
    <col min="15323" max="15323" width="9" style="53" customWidth="1"/>
    <col min="15324" max="15324" width="10.28515625" style="53" customWidth="1"/>
    <col min="15325" max="15325" width="7" style="53" customWidth="1"/>
    <col min="15326" max="15326" width="4.5703125" style="53" customWidth="1"/>
    <col min="15327" max="15328" width="6.7109375" style="53" customWidth="1"/>
    <col min="15329" max="15329" width="7.5703125" style="53" customWidth="1"/>
    <col min="15330" max="15330" width="6.42578125" style="53" customWidth="1"/>
    <col min="15331" max="15331" width="7" style="53" customWidth="1"/>
    <col min="15332" max="15332" width="7.28515625" style="53" customWidth="1"/>
    <col min="15333" max="15333" width="9.28515625" style="53"/>
    <col min="15334" max="15334" width="10.7109375" style="53" bestFit="1" customWidth="1"/>
    <col min="15335" max="15335" width="9.28515625" style="53"/>
    <col min="15336" max="15336" width="7.5703125" style="53" customWidth="1"/>
    <col min="15337" max="15339" width="9.28515625" style="53"/>
    <col min="15340" max="15340" width="13" style="53" customWidth="1"/>
    <col min="15341" max="15341" width="13.42578125" style="53" customWidth="1"/>
    <col min="15342" max="15345" width="9.28515625" style="53"/>
    <col min="15346" max="15346" width="10" style="53" customWidth="1"/>
    <col min="15347" max="15576" width="9.28515625" style="53"/>
    <col min="15577" max="15577" width="10.28515625" style="53" customWidth="1"/>
    <col min="15578" max="15578" width="12.7109375" style="53" customWidth="1"/>
    <col min="15579" max="15579" width="9" style="53" customWidth="1"/>
    <col min="15580" max="15580" width="10.28515625" style="53" customWidth="1"/>
    <col min="15581" max="15581" width="7" style="53" customWidth="1"/>
    <col min="15582" max="15582" width="4.5703125" style="53" customWidth="1"/>
    <col min="15583" max="15584" width="6.7109375" style="53" customWidth="1"/>
    <col min="15585" max="15585" width="7.5703125" style="53" customWidth="1"/>
    <col min="15586" max="15586" width="6.42578125" style="53" customWidth="1"/>
    <col min="15587" max="15587" width="7" style="53" customWidth="1"/>
    <col min="15588" max="15588" width="7.28515625" style="53" customWidth="1"/>
    <col min="15589" max="15589" width="9.28515625" style="53"/>
    <col min="15590" max="15590" width="10.7109375" style="53" bestFit="1" customWidth="1"/>
    <col min="15591" max="15591" width="9.28515625" style="53"/>
    <col min="15592" max="15592" width="7.5703125" style="53" customWidth="1"/>
    <col min="15593" max="15595" width="9.28515625" style="53"/>
    <col min="15596" max="15596" width="13" style="53" customWidth="1"/>
    <col min="15597" max="15597" width="13.42578125" style="53" customWidth="1"/>
    <col min="15598" max="15601" width="9.28515625" style="53"/>
    <col min="15602" max="15602" width="10" style="53" customWidth="1"/>
    <col min="15603" max="15832" width="9.28515625" style="53"/>
    <col min="15833" max="15833" width="10.28515625" style="53" customWidth="1"/>
    <col min="15834" max="15834" width="12.7109375" style="53" customWidth="1"/>
    <col min="15835" max="15835" width="9" style="53" customWidth="1"/>
    <col min="15836" max="15836" width="10.28515625" style="53" customWidth="1"/>
    <col min="15837" max="15837" width="7" style="53" customWidth="1"/>
    <col min="15838" max="15838" width="4.5703125" style="53" customWidth="1"/>
    <col min="15839" max="15840" width="6.7109375" style="53" customWidth="1"/>
    <col min="15841" max="15841" width="7.5703125" style="53" customWidth="1"/>
    <col min="15842" max="15842" width="6.42578125" style="53" customWidth="1"/>
    <col min="15843" max="15843" width="7" style="53" customWidth="1"/>
    <col min="15844" max="15844" width="7.28515625" style="53" customWidth="1"/>
    <col min="15845" max="15845" width="9.28515625" style="53"/>
    <col min="15846" max="15846" width="10.7109375" style="53" bestFit="1" customWidth="1"/>
    <col min="15847" max="15847" width="9.28515625" style="53"/>
    <col min="15848" max="15848" width="7.5703125" style="53" customWidth="1"/>
    <col min="15849" max="15851" width="9.28515625" style="53"/>
    <col min="15852" max="15852" width="13" style="53" customWidth="1"/>
    <col min="15853" max="15853" width="13.42578125" style="53" customWidth="1"/>
    <col min="15854" max="15857" width="9.28515625" style="53"/>
    <col min="15858" max="15858" width="10" style="53" customWidth="1"/>
    <col min="15859" max="16088" width="9.28515625" style="53"/>
    <col min="16089" max="16089" width="10.28515625" style="53" customWidth="1"/>
    <col min="16090" max="16090" width="12.7109375" style="53" customWidth="1"/>
    <col min="16091" max="16091" width="9" style="53" customWidth="1"/>
    <col min="16092" max="16092" width="10.28515625" style="53" customWidth="1"/>
    <col min="16093" max="16093" width="7" style="53" customWidth="1"/>
    <col min="16094" max="16094" width="4.5703125" style="53" customWidth="1"/>
    <col min="16095" max="16096" width="6.7109375" style="53" customWidth="1"/>
    <col min="16097" max="16097" width="7.5703125" style="53" customWidth="1"/>
    <col min="16098" max="16098" width="6.42578125" style="53" customWidth="1"/>
    <col min="16099" max="16099" width="7" style="53" customWidth="1"/>
    <col min="16100" max="16100" width="7.28515625" style="53" customWidth="1"/>
    <col min="16101" max="16101" width="9.28515625" style="53"/>
    <col min="16102" max="16102" width="10.7109375" style="53" bestFit="1" customWidth="1"/>
    <col min="16103" max="16103" width="9.28515625" style="53"/>
    <col min="16104" max="16104" width="7.5703125" style="53" customWidth="1"/>
    <col min="16105" max="16107" width="9.28515625" style="53"/>
    <col min="16108" max="16108" width="13" style="53" customWidth="1"/>
    <col min="16109" max="16109" width="13.42578125" style="53" customWidth="1"/>
    <col min="16110" max="16113" width="9.28515625" style="53"/>
    <col min="16114" max="16114" width="10" style="53" customWidth="1"/>
    <col min="16115" max="16384" width="9.28515625" style="53"/>
  </cols>
  <sheetData>
    <row r="1" spans="1:15" x14ac:dyDescent="0.2">
      <c r="A1" s="124" t="s">
        <v>85</v>
      </c>
    </row>
    <row r="2" spans="1:15" ht="17.25" x14ac:dyDescent="0.25">
      <c r="A2" s="857" t="s">
        <v>473</v>
      </c>
    </row>
    <row r="3" spans="1:15" ht="15.75" x14ac:dyDescent="0.25">
      <c r="A3" s="809"/>
    </row>
    <row r="4" spans="1:15" ht="104.25" customHeight="1" x14ac:dyDescent="0.2">
      <c r="A4" s="188"/>
      <c r="B4" s="188"/>
      <c r="C4" s="569" t="s">
        <v>19</v>
      </c>
      <c r="D4" s="569" t="s">
        <v>20</v>
      </c>
      <c r="E4" s="569" t="s">
        <v>22</v>
      </c>
      <c r="F4" s="569" t="s">
        <v>50</v>
      </c>
      <c r="G4" s="569" t="s">
        <v>23</v>
      </c>
      <c r="H4" s="569" t="s">
        <v>474</v>
      </c>
      <c r="I4" s="569" t="s">
        <v>43</v>
      </c>
      <c r="J4" s="225"/>
      <c r="K4" s="18"/>
      <c r="L4" s="544"/>
      <c r="M4" s="544"/>
      <c r="N4" s="544"/>
      <c r="O4" s="544"/>
    </row>
    <row r="5" spans="1:15" s="544" customFormat="1" ht="21" customHeight="1" x14ac:dyDescent="0.2">
      <c r="A5" s="1196" t="s">
        <v>588</v>
      </c>
      <c r="B5" s="679" t="s">
        <v>278</v>
      </c>
      <c r="C5" s="686">
        <v>48</v>
      </c>
      <c r="D5" s="686">
        <v>1</v>
      </c>
      <c r="E5" s="686">
        <v>0</v>
      </c>
      <c r="F5" s="686">
        <v>2</v>
      </c>
      <c r="G5" s="686">
        <v>3</v>
      </c>
      <c r="H5" s="686">
        <v>0</v>
      </c>
      <c r="I5" s="696">
        <f>SUM(C5:H5)</f>
        <v>54</v>
      </c>
      <c r="J5" s="841"/>
      <c r="K5" s="545"/>
    </row>
    <row r="6" spans="1:15" s="544" customFormat="1" ht="21" customHeight="1" x14ac:dyDescent="0.2">
      <c r="A6" s="1196"/>
      <c r="B6" s="680" t="s">
        <v>279</v>
      </c>
      <c r="C6" s="687">
        <v>31</v>
      </c>
      <c r="D6" s="687">
        <v>0</v>
      </c>
      <c r="E6" s="687">
        <v>1</v>
      </c>
      <c r="F6" s="687">
        <v>2</v>
      </c>
      <c r="G6" s="687">
        <v>0</v>
      </c>
      <c r="H6" s="687">
        <v>0</v>
      </c>
      <c r="I6" s="697">
        <f>SUM(C6:H6)</f>
        <v>34</v>
      </c>
      <c r="J6" s="372"/>
      <c r="K6" s="545"/>
    </row>
    <row r="7" spans="1:15" s="544" customFormat="1" ht="21" customHeight="1" x14ac:dyDescent="0.2">
      <c r="A7" s="1196"/>
      <c r="B7" s="679" t="s">
        <v>37</v>
      </c>
      <c r="C7" s="686">
        <v>32</v>
      </c>
      <c r="D7" s="686">
        <v>7</v>
      </c>
      <c r="E7" s="686">
        <v>2</v>
      </c>
      <c r="F7" s="686">
        <v>1</v>
      </c>
      <c r="G7" s="686">
        <v>9</v>
      </c>
      <c r="H7" s="686">
        <v>1</v>
      </c>
      <c r="I7" s="696">
        <f>SUM(C7:H7)</f>
        <v>52</v>
      </c>
      <c r="J7" s="841"/>
      <c r="K7" s="545"/>
    </row>
    <row r="8" spans="1:15" s="544" customFormat="1" ht="21" customHeight="1" x14ac:dyDescent="0.2">
      <c r="A8" s="1196"/>
      <c r="B8" s="680" t="s">
        <v>80</v>
      </c>
      <c r="C8" s="687">
        <f t="shared" ref="C8:I8" si="0">SUM(C5:C7)</f>
        <v>111</v>
      </c>
      <c r="D8" s="687">
        <f t="shared" si="0"/>
        <v>8</v>
      </c>
      <c r="E8" s="687">
        <f t="shared" si="0"/>
        <v>3</v>
      </c>
      <c r="F8" s="687">
        <f t="shared" si="0"/>
        <v>5</v>
      </c>
      <c r="G8" s="687">
        <f t="shared" si="0"/>
        <v>12</v>
      </c>
      <c r="H8" s="687">
        <f t="shared" si="0"/>
        <v>1</v>
      </c>
      <c r="I8" s="697">
        <f t="shared" si="0"/>
        <v>140</v>
      </c>
      <c r="J8" s="372"/>
      <c r="K8" s="545"/>
    </row>
    <row r="9" spans="1:15" s="544" customFormat="1" ht="21" customHeight="1" x14ac:dyDescent="0.2">
      <c r="A9" s="1196"/>
      <c r="B9" s="679" t="s">
        <v>138</v>
      </c>
      <c r="C9" s="690">
        <f>C7/C8</f>
        <v>0.28828828828828829</v>
      </c>
      <c r="D9" s="690">
        <f t="shared" ref="D9:I9" si="1">D7/D8</f>
        <v>0.875</v>
      </c>
      <c r="E9" s="690">
        <f t="shared" si="1"/>
        <v>0.66666666666666663</v>
      </c>
      <c r="F9" s="690">
        <f t="shared" si="1"/>
        <v>0.2</v>
      </c>
      <c r="G9" s="690">
        <f t="shared" si="1"/>
        <v>0.75</v>
      </c>
      <c r="H9" s="690">
        <f t="shared" si="1"/>
        <v>1</v>
      </c>
      <c r="I9" s="691">
        <f t="shared" si="1"/>
        <v>0.37142857142857144</v>
      </c>
      <c r="J9" s="841"/>
      <c r="K9" s="545"/>
    </row>
    <row r="10" spans="1:15" s="544" customFormat="1" ht="21" customHeight="1" x14ac:dyDescent="0.2">
      <c r="A10" s="683"/>
      <c r="B10" s="683"/>
      <c r="C10" s="682"/>
      <c r="D10" s="682"/>
      <c r="E10" s="682"/>
      <c r="F10" s="682"/>
      <c r="G10" s="682"/>
      <c r="H10" s="682"/>
      <c r="I10" s="682"/>
      <c r="J10" s="372"/>
      <c r="K10" s="545"/>
    </row>
    <row r="11" spans="1:15" s="544" customFormat="1" ht="21" customHeight="1" x14ac:dyDescent="0.2">
      <c r="A11" s="1196" t="s">
        <v>511</v>
      </c>
      <c r="B11" s="679" t="s">
        <v>278</v>
      </c>
      <c r="C11" s="686">
        <v>45</v>
      </c>
      <c r="D11" s="686">
        <v>1</v>
      </c>
      <c r="E11" s="686">
        <v>1</v>
      </c>
      <c r="F11" s="686">
        <v>3</v>
      </c>
      <c r="G11" s="686">
        <v>1</v>
      </c>
      <c r="H11" s="686">
        <v>0</v>
      </c>
      <c r="I11" s="696">
        <f>SUM(C11:H11)</f>
        <v>51</v>
      </c>
      <c r="J11" s="841"/>
      <c r="K11" s="545"/>
    </row>
    <row r="12" spans="1:15" s="544" customFormat="1" ht="21" customHeight="1" x14ac:dyDescent="0.2">
      <c r="A12" s="1196"/>
      <c r="B12" s="680" t="s">
        <v>279</v>
      </c>
      <c r="C12" s="687">
        <v>29</v>
      </c>
      <c r="D12" s="687">
        <v>2</v>
      </c>
      <c r="E12" s="687">
        <v>0</v>
      </c>
      <c r="F12" s="687">
        <v>1</v>
      </c>
      <c r="G12" s="687">
        <v>0</v>
      </c>
      <c r="H12" s="687">
        <v>0</v>
      </c>
      <c r="I12" s="697">
        <f>SUM(C12:H12)</f>
        <v>32</v>
      </c>
      <c r="J12" s="372"/>
      <c r="K12" s="545"/>
    </row>
    <row r="13" spans="1:15" s="544" customFormat="1" ht="21" customHeight="1" x14ac:dyDescent="0.2">
      <c r="A13" s="1196"/>
      <c r="B13" s="679" t="s">
        <v>37</v>
      </c>
      <c r="C13" s="686">
        <v>36</v>
      </c>
      <c r="D13" s="686">
        <v>7</v>
      </c>
      <c r="E13" s="686">
        <v>2</v>
      </c>
      <c r="F13" s="686">
        <v>1</v>
      </c>
      <c r="G13" s="686">
        <v>11</v>
      </c>
      <c r="H13" s="686">
        <v>1</v>
      </c>
      <c r="I13" s="696">
        <f>SUM(C13:H13)</f>
        <v>58</v>
      </c>
      <c r="J13" s="841"/>
      <c r="K13" s="545"/>
    </row>
    <row r="14" spans="1:15" s="544" customFormat="1" ht="21" customHeight="1" x14ac:dyDescent="0.2">
      <c r="A14" s="1196"/>
      <c r="B14" s="680" t="s">
        <v>80</v>
      </c>
      <c r="C14" s="687">
        <f t="shared" ref="C14:I14" si="2">SUM(C11:C13)</f>
        <v>110</v>
      </c>
      <c r="D14" s="687">
        <f t="shared" si="2"/>
        <v>10</v>
      </c>
      <c r="E14" s="687">
        <f t="shared" si="2"/>
        <v>3</v>
      </c>
      <c r="F14" s="687">
        <f t="shared" si="2"/>
        <v>5</v>
      </c>
      <c r="G14" s="687">
        <f t="shared" si="2"/>
        <v>12</v>
      </c>
      <c r="H14" s="687">
        <f t="shared" si="2"/>
        <v>1</v>
      </c>
      <c r="I14" s="697">
        <f t="shared" si="2"/>
        <v>141</v>
      </c>
      <c r="J14" s="372"/>
      <c r="K14" s="545"/>
    </row>
    <row r="15" spans="1:15" s="544" customFormat="1" ht="21" customHeight="1" x14ac:dyDescent="0.2">
      <c r="A15" s="1196"/>
      <c r="B15" s="679" t="s">
        <v>138</v>
      </c>
      <c r="C15" s="690">
        <f>C13/C14</f>
        <v>0.32727272727272727</v>
      </c>
      <c r="D15" s="690">
        <f t="shared" ref="D15:I15" si="3">D13/D14</f>
        <v>0.7</v>
      </c>
      <c r="E15" s="690">
        <f t="shared" si="3"/>
        <v>0.66666666666666663</v>
      </c>
      <c r="F15" s="690">
        <f t="shared" si="3"/>
        <v>0.2</v>
      </c>
      <c r="G15" s="690">
        <f t="shared" si="3"/>
        <v>0.91666666666666663</v>
      </c>
      <c r="H15" s="690">
        <f t="shared" si="3"/>
        <v>1</v>
      </c>
      <c r="I15" s="691">
        <f t="shared" si="3"/>
        <v>0.41134751773049644</v>
      </c>
      <c r="J15" s="841"/>
      <c r="K15" s="545"/>
    </row>
    <row r="16" spans="1:15" s="544" customFormat="1" ht="21" customHeight="1" x14ac:dyDescent="0.2">
      <c r="A16" s="683"/>
      <c r="B16" s="683"/>
      <c r="C16" s="682"/>
      <c r="D16" s="682"/>
      <c r="E16" s="682"/>
      <c r="F16" s="682"/>
      <c r="G16" s="682"/>
      <c r="H16" s="682"/>
      <c r="I16" s="682"/>
      <c r="J16" s="372"/>
      <c r="K16" s="545"/>
    </row>
    <row r="17" spans="1:11" s="544" customFormat="1" ht="21" customHeight="1" x14ac:dyDescent="0.2">
      <c r="A17" s="1196" t="s">
        <v>369</v>
      </c>
      <c r="B17" s="679" t="s">
        <v>278</v>
      </c>
      <c r="C17" s="686">
        <v>36</v>
      </c>
      <c r="D17" s="686">
        <v>1</v>
      </c>
      <c r="E17" s="686">
        <v>1</v>
      </c>
      <c r="F17" s="686">
        <v>3</v>
      </c>
      <c r="G17" s="686">
        <v>1</v>
      </c>
      <c r="H17" s="686">
        <v>0</v>
      </c>
      <c r="I17" s="696">
        <f>SUM(C17:H17)</f>
        <v>42</v>
      </c>
      <c r="J17" s="841"/>
      <c r="K17" s="545"/>
    </row>
    <row r="18" spans="1:11" s="544" customFormat="1" ht="21" customHeight="1" x14ac:dyDescent="0.2">
      <c r="A18" s="1196"/>
      <c r="B18" s="680" t="s">
        <v>279</v>
      </c>
      <c r="C18" s="687">
        <v>28</v>
      </c>
      <c r="D18" s="687">
        <v>4</v>
      </c>
      <c r="E18" s="687">
        <v>0</v>
      </c>
      <c r="F18" s="687">
        <v>0</v>
      </c>
      <c r="G18" s="687">
        <v>1</v>
      </c>
      <c r="H18" s="687">
        <v>1</v>
      </c>
      <c r="I18" s="697">
        <f>SUM(C18:H18)</f>
        <v>34</v>
      </c>
      <c r="J18" s="840"/>
      <c r="K18" s="545"/>
    </row>
    <row r="19" spans="1:11" s="544" customFormat="1" ht="21" customHeight="1" x14ac:dyDescent="0.2">
      <c r="A19" s="1196"/>
      <c r="B19" s="679" t="s">
        <v>37</v>
      </c>
      <c r="C19" s="686">
        <v>30</v>
      </c>
      <c r="D19" s="686">
        <v>5</v>
      </c>
      <c r="E19" s="686">
        <v>2</v>
      </c>
      <c r="F19" s="686">
        <v>1</v>
      </c>
      <c r="G19" s="686">
        <v>10</v>
      </c>
      <c r="H19" s="686">
        <v>1</v>
      </c>
      <c r="I19" s="696">
        <f>SUM(C19:H19)</f>
        <v>49</v>
      </c>
      <c r="J19" s="841"/>
      <c r="K19" s="545"/>
    </row>
    <row r="20" spans="1:11" s="544" customFormat="1" ht="21" customHeight="1" x14ac:dyDescent="0.2">
      <c r="A20" s="1196"/>
      <c r="B20" s="680" t="s">
        <v>80</v>
      </c>
      <c r="C20" s="687">
        <f t="shared" ref="C20:I20" si="4">SUM(C17:C19)</f>
        <v>94</v>
      </c>
      <c r="D20" s="687">
        <f t="shared" si="4"/>
        <v>10</v>
      </c>
      <c r="E20" s="687">
        <f t="shared" si="4"/>
        <v>3</v>
      </c>
      <c r="F20" s="687">
        <f t="shared" si="4"/>
        <v>4</v>
      </c>
      <c r="G20" s="687">
        <f t="shared" si="4"/>
        <v>12</v>
      </c>
      <c r="H20" s="687">
        <f t="shared" si="4"/>
        <v>2</v>
      </c>
      <c r="I20" s="697">
        <f t="shared" si="4"/>
        <v>125</v>
      </c>
      <c r="J20" s="840"/>
      <c r="K20" s="545"/>
    </row>
    <row r="21" spans="1:11" s="544" customFormat="1" ht="21" customHeight="1" x14ac:dyDescent="0.2">
      <c r="A21" s="1196"/>
      <c r="B21" s="679" t="s">
        <v>138</v>
      </c>
      <c r="C21" s="690">
        <f>C19/C20</f>
        <v>0.31914893617021278</v>
      </c>
      <c r="D21" s="690">
        <f t="shared" ref="D21:I21" si="5">D19/D20</f>
        <v>0.5</v>
      </c>
      <c r="E21" s="690">
        <f t="shared" si="5"/>
        <v>0.66666666666666663</v>
      </c>
      <c r="F21" s="690">
        <f t="shared" si="5"/>
        <v>0.25</v>
      </c>
      <c r="G21" s="690">
        <f t="shared" si="5"/>
        <v>0.83333333333333337</v>
      </c>
      <c r="H21" s="690">
        <f t="shared" si="5"/>
        <v>0.5</v>
      </c>
      <c r="I21" s="691">
        <f t="shared" si="5"/>
        <v>0.39200000000000002</v>
      </c>
      <c r="J21" s="841"/>
      <c r="K21" s="545"/>
    </row>
    <row r="22" spans="1:11" s="544" customFormat="1" ht="21" customHeight="1" x14ac:dyDescent="0.2">
      <c r="A22" s="683"/>
      <c r="B22" s="683"/>
      <c r="C22" s="682"/>
      <c r="D22" s="682"/>
      <c r="E22" s="682"/>
      <c r="F22" s="682"/>
      <c r="G22" s="682"/>
      <c r="H22" s="682"/>
      <c r="I22" s="682"/>
      <c r="K22" s="545"/>
    </row>
    <row r="23" spans="1:11" s="544" customFormat="1" ht="21" customHeight="1" x14ac:dyDescent="0.2">
      <c r="A23" s="1196" t="s">
        <v>337</v>
      </c>
      <c r="B23" s="679" t="s">
        <v>278</v>
      </c>
      <c r="C23" s="686">
        <v>35</v>
      </c>
      <c r="D23" s="686">
        <v>2</v>
      </c>
      <c r="E23" s="686">
        <v>0</v>
      </c>
      <c r="F23" s="686">
        <v>2</v>
      </c>
      <c r="G23" s="686">
        <v>0</v>
      </c>
      <c r="H23" s="686">
        <v>1</v>
      </c>
      <c r="I23" s="696">
        <f>SUM(C23:H23)</f>
        <v>40</v>
      </c>
      <c r="J23" s="841"/>
      <c r="K23" s="545"/>
    </row>
    <row r="24" spans="1:11" s="544" customFormat="1" ht="21" customHeight="1" x14ac:dyDescent="0.2">
      <c r="A24" s="1196"/>
      <c r="B24" s="680" t="s">
        <v>279</v>
      </c>
      <c r="C24" s="687">
        <v>24</v>
      </c>
      <c r="D24" s="687">
        <v>4</v>
      </c>
      <c r="E24" s="687">
        <v>0</v>
      </c>
      <c r="F24" s="687">
        <v>0</v>
      </c>
      <c r="G24" s="687">
        <v>2</v>
      </c>
      <c r="H24" s="687">
        <v>0</v>
      </c>
      <c r="I24" s="697">
        <f>SUM(C24:H24)</f>
        <v>30</v>
      </c>
      <c r="J24" s="840"/>
      <c r="K24" s="545"/>
    </row>
    <row r="25" spans="1:11" s="544" customFormat="1" ht="21" customHeight="1" x14ac:dyDescent="0.2">
      <c r="A25" s="1196"/>
      <c r="B25" s="679" t="s">
        <v>37</v>
      </c>
      <c r="C25" s="686">
        <v>26</v>
      </c>
      <c r="D25" s="686">
        <v>6</v>
      </c>
      <c r="E25" s="686">
        <v>2</v>
      </c>
      <c r="F25" s="686">
        <v>1</v>
      </c>
      <c r="G25" s="686">
        <v>9</v>
      </c>
      <c r="H25" s="686">
        <v>1</v>
      </c>
      <c r="I25" s="696">
        <f>SUM(C25:H25)</f>
        <v>45</v>
      </c>
      <c r="J25" s="841"/>
      <c r="K25" s="545"/>
    </row>
    <row r="26" spans="1:11" s="544" customFormat="1" ht="21" customHeight="1" x14ac:dyDescent="0.2">
      <c r="A26" s="1196"/>
      <c r="B26" s="680" t="s">
        <v>80</v>
      </c>
      <c r="C26" s="687">
        <f t="shared" ref="C26:I26" si="6">SUM(C23:C25)</f>
        <v>85</v>
      </c>
      <c r="D26" s="687">
        <f t="shared" si="6"/>
        <v>12</v>
      </c>
      <c r="E26" s="687">
        <f t="shared" si="6"/>
        <v>2</v>
      </c>
      <c r="F26" s="687">
        <f t="shared" si="6"/>
        <v>3</v>
      </c>
      <c r="G26" s="687">
        <f t="shared" si="6"/>
        <v>11</v>
      </c>
      <c r="H26" s="687">
        <f t="shared" si="6"/>
        <v>2</v>
      </c>
      <c r="I26" s="697">
        <f t="shared" si="6"/>
        <v>115</v>
      </c>
      <c r="J26" s="840"/>
      <c r="K26" s="545"/>
    </row>
    <row r="27" spans="1:11" s="544" customFormat="1" ht="21" customHeight="1" x14ac:dyDescent="0.2">
      <c r="A27" s="1196"/>
      <c r="B27" s="679" t="s">
        <v>138</v>
      </c>
      <c r="C27" s="690">
        <f>C25/C26</f>
        <v>0.30588235294117649</v>
      </c>
      <c r="D27" s="690">
        <f t="shared" ref="D27:I27" si="7">D25/D26</f>
        <v>0.5</v>
      </c>
      <c r="E27" s="690">
        <f t="shared" si="7"/>
        <v>1</v>
      </c>
      <c r="F27" s="690">
        <f t="shared" si="7"/>
        <v>0.33333333333333331</v>
      </c>
      <c r="G27" s="690">
        <f t="shared" si="7"/>
        <v>0.81818181818181823</v>
      </c>
      <c r="H27" s="690">
        <f t="shared" si="7"/>
        <v>0.5</v>
      </c>
      <c r="I27" s="691">
        <f t="shared" si="7"/>
        <v>0.39130434782608697</v>
      </c>
      <c r="J27" s="841"/>
      <c r="K27" s="545"/>
    </row>
    <row r="28" spans="1:11" s="544" customFormat="1" ht="21" customHeight="1" x14ac:dyDescent="0.2">
      <c r="A28" s="683"/>
      <c r="B28" s="683"/>
      <c r="C28" s="682"/>
      <c r="D28" s="682"/>
      <c r="E28" s="682"/>
      <c r="F28" s="682"/>
      <c r="G28" s="682"/>
      <c r="H28" s="682"/>
      <c r="I28" s="682"/>
      <c r="K28" s="545"/>
    </row>
    <row r="29" spans="1:11" s="544" customFormat="1" ht="21" customHeight="1" x14ac:dyDescent="0.2">
      <c r="A29" s="1196" t="s">
        <v>338</v>
      </c>
      <c r="B29" s="679" t="s">
        <v>278</v>
      </c>
      <c r="C29" s="686">
        <v>40</v>
      </c>
      <c r="D29" s="686">
        <v>6</v>
      </c>
      <c r="E29" s="686">
        <v>0</v>
      </c>
      <c r="F29" s="686">
        <v>1</v>
      </c>
      <c r="G29" s="686">
        <v>2</v>
      </c>
      <c r="H29" s="686">
        <v>1</v>
      </c>
      <c r="I29" s="696">
        <f>SUM(C29:H29)</f>
        <v>50</v>
      </c>
      <c r="J29" s="841"/>
      <c r="K29" s="545"/>
    </row>
    <row r="30" spans="1:11" s="544" customFormat="1" ht="21" customHeight="1" x14ac:dyDescent="0.2">
      <c r="A30" s="1196"/>
      <c r="B30" s="680" t="s">
        <v>279</v>
      </c>
      <c r="C30" s="687">
        <v>16</v>
      </c>
      <c r="D30" s="687">
        <v>0</v>
      </c>
      <c r="E30" s="687">
        <v>1</v>
      </c>
      <c r="F30" s="687">
        <v>0</v>
      </c>
      <c r="G30" s="687">
        <v>2</v>
      </c>
      <c r="H30" s="687">
        <v>0</v>
      </c>
      <c r="I30" s="697">
        <f>SUM(C30:H30)</f>
        <v>19</v>
      </c>
      <c r="J30" s="840"/>
    </row>
    <row r="31" spans="1:11" s="544" customFormat="1" ht="21" customHeight="1" x14ac:dyDescent="0.2">
      <c r="A31" s="1196"/>
      <c r="B31" s="679" t="s">
        <v>37</v>
      </c>
      <c r="C31" s="686">
        <v>27</v>
      </c>
      <c r="D31" s="686">
        <v>6</v>
      </c>
      <c r="E31" s="686">
        <v>1</v>
      </c>
      <c r="F31" s="686">
        <v>1</v>
      </c>
      <c r="G31" s="686">
        <v>12</v>
      </c>
      <c r="H31" s="686">
        <v>1</v>
      </c>
      <c r="I31" s="696">
        <f>SUM(C31:H31)</f>
        <v>48</v>
      </c>
      <c r="J31" s="841"/>
      <c r="K31" s="545"/>
    </row>
    <row r="32" spans="1:11" s="544" customFormat="1" ht="21" customHeight="1" x14ac:dyDescent="0.2">
      <c r="A32" s="1196"/>
      <c r="B32" s="680" t="s">
        <v>80</v>
      </c>
      <c r="C32" s="687">
        <f t="shared" ref="C32:I32" si="8">SUM(C29:C31)</f>
        <v>83</v>
      </c>
      <c r="D32" s="687">
        <f t="shared" si="8"/>
        <v>12</v>
      </c>
      <c r="E32" s="687">
        <f t="shared" si="8"/>
        <v>2</v>
      </c>
      <c r="F32" s="687">
        <f t="shared" si="8"/>
        <v>2</v>
      </c>
      <c r="G32" s="687">
        <f t="shared" si="8"/>
        <v>16</v>
      </c>
      <c r="H32" s="687">
        <f t="shared" si="8"/>
        <v>2</v>
      </c>
      <c r="I32" s="697">
        <f t="shared" si="8"/>
        <v>117</v>
      </c>
      <c r="J32" s="840"/>
    </row>
    <row r="33" spans="1:11" s="544" customFormat="1" ht="21" customHeight="1" x14ac:dyDescent="0.2">
      <c r="A33" s="1196"/>
      <c r="B33" s="679" t="s">
        <v>138</v>
      </c>
      <c r="C33" s="690">
        <f>C31/C32</f>
        <v>0.3253012048192771</v>
      </c>
      <c r="D33" s="690">
        <f t="shared" ref="D33:I33" si="9">D31/D32</f>
        <v>0.5</v>
      </c>
      <c r="E33" s="690">
        <f t="shared" si="9"/>
        <v>0.5</v>
      </c>
      <c r="F33" s="690">
        <f t="shared" si="9"/>
        <v>0.5</v>
      </c>
      <c r="G33" s="690">
        <f t="shared" si="9"/>
        <v>0.75</v>
      </c>
      <c r="H33" s="690">
        <f t="shared" si="9"/>
        <v>0.5</v>
      </c>
      <c r="I33" s="691">
        <f t="shared" si="9"/>
        <v>0.41025641025641024</v>
      </c>
      <c r="J33" s="841"/>
      <c r="K33" s="545"/>
    </row>
    <row r="34" spans="1:11" s="18" customFormat="1" x14ac:dyDescent="0.2">
      <c r="A34" s="179" t="s">
        <v>84</v>
      </c>
      <c r="B34" s="425"/>
      <c r="C34" s="426"/>
      <c r="D34" s="426"/>
      <c r="E34" s="426"/>
      <c r="F34" s="426"/>
      <c r="G34" s="426"/>
      <c r="H34" s="426"/>
      <c r="I34" s="426"/>
      <c r="J34" s="426"/>
    </row>
    <row r="35" spans="1:11" s="545" customFormat="1" x14ac:dyDescent="0.2">
      <c r="A35" s="116"/>
      <c r="B35" s="194"/>
      <c r="C35" s="432"/>
      <c r="D35" s="432"/>
      <c r="E35" s="432"/>
      <c r="F35" s="432"/>
      <c r="G35" s="432"/>
      <c r="H35" s="432"/>
      <c r="I35" s="432"/>
    </row>
    <row r="36" spans="1:11" x14ac:dyDescent="0.2">
      <c r="A36" s="51" t="s">
        <v>56</v>
      </c>
    </row>
    <row r="37" spans="1:11" ht="27" customHeight="1" x14ac:dyDescent="0.2">
      <c r="A37" s="1268" t="s">
        <v>81</v>
      </c>
      <c r="B37" s="1268"/>
      <c r="C37" s="1268"/>
      <c r="D37" s="1268"/>
      <c r="E37" s="1268"/>
      <c r="F37" s="1268"/>
      <c r="G37" s="1268"/>
      <c r="H37" s="1268"/>
      <c r="I37" s="1268"/>
    </row>
    <row r="38" spans="1:11" s="544" customFormat="1" x14ac:dyDescent="0.2">
      <c r="A38" s="288" t="s">
        <v>460</v>
      </c>
      <c r="B38" s="1032"/>
      <c r="C38" s="1032"/>
      <c r="D38" s="1032"/>
      <c r="E38" s="1032"/>
      <c r="F38" s="1032"/>
      <c r="G38" s="1032"/>
      <c r="H38" s="1032"/>
      <c r="I38" s="1032"/>
    </row>
    <row r="39" spans="1:11" ht="13.5" x14ac:dyDescent="0.2">
      <c r="A39" s="1266" t="s">
        <v>475</v>
      </c>
      <c r="B39" s="1266"/>
      <c r="C39" s="1266"/>
      <c r="D39" s="1266"/>
      <c r="E39" s="1266"/>
      <c r="F39" s="1266"/>
      <c r="G39" s="1266"/>
      <c r="H39" s="1266"/>
      <c r="I39" s="1266"/>
    </row>
  </sheetData>
  <mergeCells count="7">
    <mergeCell ref="A5:A9"/>
    <mergeCell ref="A11:A15"/>
    <mergeCell ref="A23:A27"/>
    <mergeCell ref="A39:I39"/>
    <mergeCell ref="A37:I37"/>
    <mergeCell ref="A17:A21"/>
    <mergeCell ref="A29:A33"/>
  </mergeCells>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9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17"/>
  <sheetViews>
    <sheetView zoomScaleNormal="100" workbookViewId="0"/>
  </sheetViews>
  <sheetFormatPr defaultColWidth="9.28515625" defaultRowHeight="12.75" x14ac:dyDescent="0.2"/>
  <cols>
    <col min="1" max="1" width="11" style="262" customWidth="1"/>
    <col min="2" max="2" width="81.7109375" style="262" customWidth="1"/>
    <col min="3" max="16384" width="9.28515625" style="262"/>
  </cols>
  <sheetData>
    <row r="1" spans="1:8" ht="15.75" x14ac:dyDescent="0.25">
      <c r="A1" s="297" t="s">
        <v>185</v>
      </c>
    </row>
    <row r="2" spans="1:8" ht="15.75" x14ac:dyDescent="0.25">
      <c r="A2" s="809"/>
    </row>
    <row r="3" spans="1:8" ht="27.75" customHeight="1" x14ac:dyDescent="0.2">
      <c r="A3" s="1094" t="s">
        <v>186</v>
      </c>
      <c r="B3" s="1090" t="s">
        <v>187</v>
      </c>
      <c r="C3" s="298"/>
      <c r="D3" s="298"/>
      <c r="E3" s="298"/>
      <c r="F3" s="298"/>
      <c r="G3" s="298"/>
      <c r="H3" s="298"/>
    </row>
    <row r="4" spans="1:8" ht="20.25" customHeight="1" x14ac:dyDescent="0.2">
      <c r="A4" s="1095" t="s">
        <v>189</v>
      </c>
      <c r="B4" s="1091" t="s">
        <v>191</v>
      </c>
      <c r="C4" s="299"/>
      <c r="D4" s="299"/>
      <c r="E4" s="299"/>
      <c r="F4" s="299"/>
      <c r="G4" s="299"/>
      <c r="H4" s="299"/>
    </row>
    <row r="5" spans="1:8" ht="20.25" customHeight="1" x14ac:dyDescent="0.2">
      <c r="A5" s="1096" t="s">
        <v>190</v>
      </c>
      <c r="B5" s="1092" t="s">
        <v>200</v>
      </c>
      <c r="C5" s="300"/>
      <c r="D5" s="300"/>
      <c r="E5" s="300"/>
      <c r="F5" s="300"/>
      <c r="G5" s="300"/>
      <c r="H5" s="300"/>
    </row>
    <row r="6" spans="1:8" ht="20.25" customHeight="1" x14ac:dyDescent="0.2">
      <c r="A6" s="1097" t="s">
        <v>192</v>
      </c>
      <c r="B6" s="1091" t="s">
        <v>195</v>
      </c>
      <c r="C6" s="300"/>
      <c r="D6" s="300"/>
      <c r="E6" s="300"/>
      <c r="F6" s="300"/>
      <c r="G6" s="300"/>
      <c r="H6" s="300"/>
    </row>
    <row r="7" spans="1:8" ht="20.25" customHeight="1" x14ac:dyDescent="0.2">
      <c r="A7" s="1096" t="s">
        <v>261</v>
      </c>
      <c r="B7" s="1092" t="s">
        <v>276</v>
      </c>
      <c r="C7" s="300"/>
      <c r="D7" s="300"/>
      <c r="E7" s="300"/>
      <c r="F7" s="300"/>
      <c r="G7" s="300"/>
      <c r="H7" s="300"/>
    </row>
    <row r="8" spans="1:8" ht="25.5" x14ac:dyDescent="0.2">
      <c r="A8" s="1098" t="s">
        <v>188</v>
      </c>
      <c r="B8" s="1093" t="s">
        <v>512</v>
      </c>
    </row>
    <row r="9" spans="1:8" ht="22.5" customHeight="1" x14ac:dyDescent="0.2"/>
    <row r="16" spans="1:8" ht="15" x14ac:dyDescent="0.2">
      <c r="A16" s="300"/>
      <c r="B16" s="300"/>
      <c r="C16" s="300"/>
      <c r="D16" s="300"/>
      <c r="E16" s="300"/>
      <c r="F16" s="300"/>
      <c r="G16" s="300"/>
      <c r="H16" s="300"/>
    </row>
    <row r="17" spans="1:8" ht="15" x14ac:dyDescent="0.2">
      <c r="A17" s="301"/>
      <c r="B17" s="302"/>
      <c r="C17" s="302"/>
      <c r="D17" s="302"/>
      <c r="E17" s="302"/>
      <c r="F17" s="302"/>
      <c r="G17" s="302"/>
      <c r="H17" s="302"/>
    </row>
  </sheetData>
  <pageMargins left="0.7" right="0.7" top="0.41" bottom="0.75" header="0.3" footer="0.3"/>
  <pageSetup paperSize="9" scale="9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21"/>
  <sheetViews>
    <sheetView showGridLines="0" zoomScaleNormal="100" workbookViewId="0">
      <selection activeCell="A2" sqref="A2"/>
    </sheetView>
  </sheetViews>
  <sheetFormatPr defaultRowHeight="12.75" x14ac:dyDescent="0.2"/>
  <cols>
    <col min="1" max="1" width="9" style="53" customWidth="1"/>
    <col min="2" max="2" width="24.7109375" style="53" customWidth="1"/>
    <col min="3" max="14" width="7.42578125" style="53" customWidth="1"/>
    <col min="15" max="15" width="0.28515625" style="53" customWidth="1"/>
    <col min="16" max="228" width="9.28515625" style="53"/>
    <col min="229" max="229" width="10.28515625" style="53" customWidth="1"/>
    <col min="230" max="230" width="12.7109375" style="53" customWidth="1"/>
    <col min="231" max="231" width="9" style="53" customWidth="1"/>
    <col min="232" max="232" width="10.28515625" style="53" customWidth="1"/>
    <col min="233" max="233" width="7" style="53" customWidth="1"/>
    <col min="234" max="234" width="4.5703125" style="53" customWidth="1"/>
    <col min="235" max="236" width="6.7109375" style="53" customWidth="1"/>
    <col min="237" max="237" width="7.5703125" style="53" customWidth="1"/>
    <col min="238" max="238" width="6.42578125" style="53" customWidth="1"/>
    <col min="239" max="239" width="7" style="53" customWidth="1"/>
    <col min="240" max="240" width="7.28515625" style="53" customWidth="1"/>
    <col min="241" max="241" width="9.28515625" style="53"/>
    <col min="242" max="242" width="10.7109375" style="53" bestFit="1" customWidth="1"/>
    <col min="243" max="243" width="9.28515625" style="53"/>
    <col min="244" max="244" width="7.5703125" style="53" customWidth="1"/>
    <col min="245" max="247" width="9.28515625" style="53"/>
    <col min="248" max="248" width="13" style="53" customWidth="1"/>
    <col min="249" max="249" width="13.42578125" style="53" customWidth="1"/>
    <col min="250" max="253" width="9.28515625" style="53"/>
    <col min="254" max="254" width="10" style="53" customWidth="1"/>
    <col min="255" max="484" width="9.28515625" style="53"/>
    <col min="485" max="485" width="10.28515625" style="53" customWidth="1"/>
    <col min="486" max="486" width="12.7109375" style="53" customWidth="1"/>
    <col min="487" max="487" width="9" style="53" customWidth="1"/>
    <col min="488" max="488" width="10.28515625" style="53" customWidth="1"/>
    <col min="489" max="489" width="7" style="53" customWidth="1"/>
    <col min="490" max="490" width="4.5703125" style="53" customWidth="1"/>
    <col min="491" max="492" width="6.7109375" style="53" customWidth="1"/>
    <col min="493" max="493" width="7.5703125" style="53" customWidth="1"/>
    <col min="494" max="494" width="6.42578125" style="53" customWidth="1"/>
    <col min="495" max="495" width="7" style="53" customWidth="1"/>
    <col min="496" max="496" width="7.28515625" style="53" customWidth="1"/>
    <col min="497" max="497" width="9.28515625" style="53"/>
    <col min="498" max="498" width="10.7109375" style="53" bestFit="1" customWidth="1"/>
    <col min="499" max="499" width="9.28515625" style="53"/>
    <col min="500" max="500" width="7.5703125" style="53" customWidth="1"/>
    <col min="501" max="503" width="9.28515625" style="53"/>
    <col min="504" max="504" width="13" style="53" customWidth="1"/>
    <col min="505" max="505" width="13.42578125" style="53" customWidth="1"/>
    <col min="506" max="509" width="9.28515625" style="53"/>
    <col min="510" max="510" width="10" style="53" customWidth="1"/>
    <col min="511" max="740" width="9.28515625" style="53"/>
    <col min="741" max="741" width="10.28515625" style="53" customWidth="1"/>
    <col min="742" max="742" width="12.7109375" style="53" customWidth="1"/>
    <col min="743" max="743" width="9" style="53" customWidth="1"/>
    <col min="744" max="744" width="10.28515625" style="53" customWidth="1"/>
    <col min="745" max="745" width="7" style="53" customWidth="1"/>
    <col min="746" max="746" width="4.5703125" style="53" customWidth="1"/>
    <col min="747" max="748" width="6.7109375" style="53" customWidth="1"/>
    <col min="749" max="749" width="7.5703125" style="53" customWidth="1"/>
    <col min="750" max="750" width="6.42578125" style="53" customWidth="1"/>
    <col min="751" max="751" width="7" style="53" customWidth="1"/>
    <col min="752" max="752" width="7.28515625" style="53" customWidth="1"/>
    <col min="753" max="753" width="9.28515625" style="53"/>
    <col min="754" max="754" width="10.7109375" style="53" bestFit="1" customWidth="1"/>
    <col min="755" max="755" width="9.28515625" style="53"/>
    <col min="756" max="756" width="7.5703125" style="53" customWidth="1"/>
    <col min="757" max="759" width="9.28515625" style="53"/>
    <col min="760" max="760" width="13" style="53" customWidth="1"/>
    <col min="761" max="761" width="13.42578125" style="53" customWidth="1"/>
    <col min="762" max="765" width="9.28515625" style="53"/>
    <col min="766" max="766" width="10" style="53" customWidth="1"/>
    <col min="767" max="996" width="9.28515625" style="53"/>
    <col min="997" max="997" width="10.28515625" style="53" customWidth="1"/>
    <col min="998" max="998" width="12.7109375" style="53" customWidth="1"/>
    <col min="999" max="999" width="9" style="53" customWidth="1"/>
    <col min="1000" max="1000" width="10.28515625" style="53" customWidth="1"/>
    <col min="1001" max="1001" width="7" style="53" customWidth="1"/>
    <col min="1002" max="1002" width="4.5703125" style="53" customWidth="1"/>
    <col min="1003" max="1004" width="6.7109375" style="53" customWidth="1"/>
    <col min="1005" max="1005" width="7.5703125" style="53" customWidth="1"/>
    <col min="1006" max="1006" width="6.42578125" style="53" customWidth="1"/>
    <col min="1007" max="1007" width="7" style="53" customWidth="1"/>
    <col min="1008" max="1008" width="7.28515625" style="53" customWidth="1"/>
    <col min="1009" max="1009" width="9.28515625" style="53"/>
    <col min="1010" max="1010" width="10.7109375" style="53" bestFit="1" customWidth="1"/>
    <col min="1011" max="1011" width="9.28515625" style="53"/>
    <col min="1012" max="1012" width="7.5703125" style="53" customWidth="1"/>
    <col min="1013" max="1015" width="9.28515625" style="53"/>
    <col min="1016" max="1016" width="13" style="53" customWidth="1"/>
    <col min="1017" max="1017" width="13.42578125" style="53" customWidth="1"/>
    <col min="1018" max="1021" width="9.28515625" style="53"/>
    <col min="1022" max="1022" width="10" style="53" customWidth="1"/>
    <col min="1023" max="1252" width="9.28515625" style="53"/>
    <col min="1253" max="1253" width="10.28515625" style="53" customWidth="1"/>
    <col min="1254" max="1254" width="12.7109375" style="53" customWidth="1"/>
    <col min="1255" max="1255" width="9" style="53" customWidth="1"/>
    <col min="1256" max="1256" width="10.28515625" style="53" customWidth="1"/>
    <col min="1257" max="1257" width="7" style="53" customWidth="1"/>
    <col min="1258" max="1258" width="4.5703125" style="53" customWidth="1"/>
    <col min="1259" max="1260" width="6.7109375" style="53" customWidth="1"/>
    <col min="1261" max="1261" width="7.5703125" style="53" customWidth="1"/>
    <col min="1262" max="1262" width="6.42578125" style="53" customWidth="1"/>
    <col min="1263" max="1263" width="7" style="53" customWidth="1"/>
    <col min="1264" max="1264" width="7.28515625" style="53" customWidth="1"/>
    <col min="1265" max="1265" width="9.28515625" style="53"/>
    <col min="1266" max="1266" width="10.7109375" style="53" bestFit="1" customWidth="1"/>
    <col min="1267" max="1267" width="9.28515625" style="53"/>
    <col min="1268" max="1268" width="7.5703125" style="53" customWidth="1"/>
    <col min="1269" max="1271" width="9.28515625" style="53"/>
    <col min="1272" max="1272" width="13" style="53" customWidth="1"/>
    <col min="1273" max="1273" width="13.42578125" style="53" customWidth="1"/>
    <col min="1274" max="1277" width="9.28515625" style="53"/>
    <col min="1278" max="1278" width="10" style="53" customWidth="1"/>
    <col min="1279" max="1508" width="9.28515625" style="53"/>
    <col min="1509" max="1509" width="10.28515625" style="53" customWidth="1"/>
    <col min="1510" max="1510" width="12.7109375" style="53" customWidth="1"/>
    <col min="1511" max="1511" width="9" style="53" customWidth="1"/>
    <col min="1512" max="1512" width="10.28515625" style="53" customWidth="1"/>
    <col min="1513" max="1513" width="7" style="53" customWidth="1"/>
    <col min="1514" max="1514" width="4.5703125" style="53" customWidth="1"/>
    <col min="1515" max="1516" width="6.7109375" style="53" customWidth="1"/>
    <col min="1517" max="1517" width="7.5703125" style="53" customWidth="1"/>
    <col min="1518" max="1518" width="6.42578125" style="53" customWidth="1"/>
    <col min="1519" max="1519" width="7" style="53" customWidth="1"/>
    <col min="1520" max="1520" width="7.28515625" style="53" customWidth="1"/>
    <col min="1521" max="1521" width="9.28515625" style="53"/>
    <col min="1522" max="1522" width="10.7109375" style="53" bestFit="1" customWidth="1"/>
    <col min="1523" max="1523" width="9.28515625" style="53"/>
    <col min="1524" max="1524" width="7.5703125" style="53" customWidth="1"/>
    <col min="1525" max="1527" width="9.28515625" style="53"/>
    <col min="1528" max="1528" width="13" style="53" customWidth="1"/>
    <col min="1529" max="1529" width="13.42578125" style="53" customWidth="1"/>
    <col min="1530" max="1533" width="9.28515625" style="53"/>
    <col min="1534" max="1534" width="10" style="53" customWidth="1"/>
    <col min="1535" max="1764" width="9.28515625" style="53"/>
    <col min="1765" max="1765" width="10.28515625" style="53" customWidth="1"/>
    <col min="1766" max="1766" width="12.7109375" style="53" customWidth="1"/>
    <col min="1767" max="1767" width="9" style="53" customWidth="1"/>
    <col min="1768" max="1768" width="10.28515625" style="53" customWidth="1"/>
    <col min="1769" max="1769" width="7" style="53" customWidth="1"/>
    <col min="1770" max="1770" width="4.5703125" style="53" customWidth="1"/>
    <col min="1771" max="1772" width="6.7109375" style="53" customWidth="1"/>
    <col min="1773" max="1773" width="7.5703125" style="53" customWidth="1"/>
    <col min="1774" max="1774" width="6.42578125" style="53" customWidth="1"/>
    <col min="1775" max="1775" width="7" style="53" customWidth="1"/>
    <col min="1776" max="1776" width="7.28515625" style="53" customWidth="1"/>
    <col min="1777" max="1777" width="9.28515625" style="53"/>
    <col min="1778" max="1778" width="10.7109375" style="53" bestFit="1" customWidth="1"/>
    <col min="1779" max="1779" width="9.28515625" style="53"/>
    <col min="1780" max="1780" width="7.5703125" style="53" customWidth="1"/>
    <col min="1781" max="1783" width="9.28515625" style="53"/>
    <col min="1784" max="1784" width="13" style="53" customWidth="1"/>
    <col min="1785" max="1785" width="13.42578125" style="53" customWidth="1"/>
    <col min="1786" max="1789" width="9.28515625" style="53"/>
    <col min="1790" max="1790" width="10" style="53" customWidth="1"/>
    <col min="1791" max="2020" width="9.28515625" style="53"/>
    <col min="2021" max="2021" width="10.28515625" style="53" customWidth="1"/>
    <col min="2022" max="2022" width="12.7109375" style="53" customWidth="1"/>
    <col min="2023" max="2023" width="9" style="53" customWidth="1"/>
    <col min="2024" max="2024" width="10.28515625" style="53" customWidth="1"/>
    <col min="2025" max="2025" width="7" style="53" customWidth="1"/>
    <col min="2026" max="2026" width="4.5703125" style="53" customWidth="1"/>
    <col min="2027" max="2028" width="6.7109375" style="53" customWidth="1"/>
    <col min="2029" max="2029" width="7.5703125" style="53" customWidth="1"/>
    <col min="2030" max="2030" width="6.42578125" style="53" customWidth="1"/>
    <col min="2031" max="2031" width="7" style="53" customWidth="1"/>
    <col min="2032" max="2032" width="7.28515625" style="53" customWidth="1"/>
    <col min="2033" max="2033" width="9.28515625" style="53"/>
    <col min="2034" max="2034" width="10.7109375" style="53" bestFit="1" customWidth="1"/>
    <col min="2035" max="2035" width="9.28515625" style="53"/>
    <col min="2036" max="2036" width="7.5703125" style="53" customWidth="1"/>
    <col min="2037" max="2039" width="9.28515625" style="53"/>
    <col min="2040" max="2040" width="13" style="53" customWidth="1"/>
    <col min="2041" max="2041" width="13.42578125" style="53" customWidth="1"/>
    <col min="2042" max="2045" width="9.28515625" style="53"/>
    <col min="2046" max="2046" width="10" style="53" customWidth="1"/>
    <col min="2047" max="2276" width="9.28515625" style="53"/>
    <col min="2277" max="2277" width="10.28515625" style="53" customWidth="1"/>
    <col min="2278" max="2278" width="12.7109375" style="53" customWidth="1"/>
    <col min="2279" max="2279" width="9" style="53" customWidth="1"/>
    <col min="2280" max="2280" width="10.28515625" style="53" customWidth="1"/>
    <col min="2281" max="2281" width="7" style="53" customWidth="1"/>
    <col min="2282" max="2282" width="4.5703125" style="53" customWidth="1"/>
    <col min="2283" max="2284" width="6.7109375" style="53" customWidth="1"/>
    <col min="2285" max="2285" width="7.5703125" style="53" customWidth="1"/>
    <col min="2286" max="2286" width="6.42578125" style="53" customWidth="1"/>
    <col min="2287" max="2287" width="7" style="53" customWidth="1"/>
    <col min="2288" max="2288" width="7.28515625" style="53" customWidth="1"/>
    <col min="2289" max="2289" width="9.28515625" style="53"/>
    <col min="2290" max="2290" width="10.7109375" style="53" bestFit="1" customWidth="1"/>
    <col min="2291" max="2291" width="9.28515625" style="53"/>
    <col min="2292" max="2292" width="7.5703125" style="53" customWidth="1"/>
    <col min="2293" max="2295" width="9.28515625" style="53"/>
    <col min="2296" max="2296" width="13" style="53" customWidth="1"/>
    <col min="2297" max="2297" width="13.42578125" style="53" customWidth="1"/>
    <col min="2298" max="2301" width="9.28515625" style="53"/>
    <col min="2302" max="2302" width="10" style="53" customWidth="1"/>
    <col min="2303" max="2532" width="9.28515625" style="53"/>
    <col min="2533" max="2533" width="10.28515625" style="53" customWidth="1"/>
    <col min="2534" max="2534" width="12.7109375" style="53" customWidth="1"/>
    <col min="2535" max="2535" width="9" style="53" customWidth="1"/>
    <col min="2536" max="2536" width="10.28515625" style="53" customWidth="1"/>
    <col min="2537" max="2537" width="7" style="53" customWidth="1"/>
    <col min="2538" max="2538" width="4.5703125" style="53" customWidth="1"/>
    <col min="2539" max="2540" width="6.7109375" style="53" customWidth="1"/>
    <col min="2541" max="2541" width="7.5703125" style="53" customWidth="1"/>
    <col min="2542" max="2542" width="6.42578125" style="53" customWidth="1"/>
    <col min="2543" max="2543" width="7" style="53" customWidth="1"/>
    <col min="2544" max="2544" width="7.28515625" style="53" customWidth="1"/>
    <col min="2545" max="2545" width="9.28515625" style="53"/>
    <col min="2546" max="2546" width="10.7109375" style="53" bestFit="1" customWidth="1"/>
    <col min="2547" max="2547" width="9.28515625" style="53"/>
    <col min="2548" max="2548" width="7.5703125" style="53" customWidth="1"/>
    <col min="2549" max="2551" width="9.28515625" style="53"/>
    <col min="2552" max="2552" width="13" style="53" customWidth="1"/>
    <col min="2553" max="2553" width="13.42578125" style="53" customWidth="1"/>
    <col min="2554" max="2557" width="9.28515625" style="53"/>
    <col min="2558" max="2558" width="10" style="53" customWidth="1"/>
    <col min="2559" max="2788" width="9.28515625" style="53"/>
    <col min="2789" max="2789" width="10.28515625" style="53" customWidth="1"/>
    <col min="2790" max="2790" width="12.7109375" style="53" customWidth="1"/>
    <col min="2791" max="2791" width="9" style="53" customWidth="1"/>
    <col min="2792" max="2792" width="10.28515625" style="53" customWidth="1"/>
    <col min="2793" max="2793" width="7" style="53" customWidth="1"/>
    <col min="2794" max="2794" width="4.5703125" style="53" customWidth="1"/>
    <col min="2795" max="2796" width="6.7109375" style="53" customWidth="1"/>
    <col min="2797" max="2797" width="7.5703125" style="53" customWidth="1"/>
    <col min="2798" max="2798" width="6.42578125" style="53" customWidth="1"/>
    <col min="2799" max="2799" width="7" style="53" customWidth="1"/>
    <col min="2800" max="2800" width="7.28515625" style="53" customWidth="1"/>
    <col min="2801" max="2801" width="9.28515625" style="53"/>
    <col min="2802" max="2802" width="10.7109375" style="53" bestFit="1" customWidth="1"/>
    <col min="2803" max="2803" width="9.28515625" style="53"/>
    <col min="2804" max="2804" width="7.5703125" style="53" customWidth="1"/>
    <col min="2805" max="2807" width="9.28515625" style="53"/>
    <col min="2808" max="2808" width="13" style="53" customWidth="1"/>
    <col min="2809" max="2809" width="13.42578125" style="53" customWidth="1"/>
    <col min="2810" max="2813" width="9.28515625" style="53"/>
    <col min="2814" max="2814" width="10" style="53" customWidth="1"/>
    <col min="2815" max="3044" width="9.28515625" style="53"/>
    <col min="3045" max="3045" width="10.28515625" style="53" customWidth="1"/>
    <col min="3046" max="3046" width="12.7109375" style="53" customWidth="1"/>
    <col min="3047" max="3047" width="9" style="53" customWidth="1"/>
    <col min="3048" max="3048" width="10.28515625" style="53" customWidth="1"/>
    <col min="3049" max="3049" width="7" style="53" customWidth="1"/>
    <col min="3050" max="3050" width="4.5703125" style="53" customWidth="1"/>
    <col min="3051" max="3052" width="6.7109375" style="53" customWidth="1"/>
    <col min="3053" max="3053" width="7.5703125" style="53" customWidth="1"/>
    <col min="3054" max="3054" width="6.42578125" style="53" customWidth="1"/>
    <col min="3055" max="3055" width="7" style="53" customWidth="1"/>
    <col min="3056" max="3056" width="7.28515625" style="53" customWidth="1"/>
    <col min="3057" max="3057" width="9.28515625" style="53"/>
    <col min="3058" max="3058" width="10.7109375" style="53" bestFit="1" customWidth="1"/>
    <col min="3059" max="3059" width="9.28515625" style="53"/>
    <col min="3060" max="3060" width="7.5703125" style="53" customWidth="1"/>
    <col min="3061" max="3063" width="9.28515625" style="53"/>
    <col min="3064" max="3064" width="13" style="53" customWidth="1"/>
    <col min="3065" max="3065" width="13.42578125" style="53" customWidth="1"/>
    <col min="3066" max="3069" width="9.28515625" style="53"/>
    <col min="3070" max="3070" width="10" style="53" customWidth="1"/>
    <col min="3071" max="3300" width="9.28515625" style="53"/>
    <col min="3301" max="3301" width="10.28515625" style="53" customWidth="1"/>
    <col min="3302" max="3302" width="12.7109375" style="53" customWidth="1"/>
    <col min="3303" max="3303" width="9" style="53" customWidth="1"/>
    <col min="3304" max="3304" width="10.28515625" style="53" customWidth="1"/>
    <col min="3305" max="3305" width="7" style="53" customWidth="1"/>
    <col min="3306" max="3306" width="4.5703125" style="53" customWidth="1"/>
    <col min="3307" max="3308" width="6.7109375" style="53" customWidth="1"/>
    <col min="3309" max="3309" width="7.5703125" style="53" customWidth="1"/>
    <col min="3310" max="3310" width="6.42578125" style="53" customWidth="1"/>
    <col min="3311" max="3311" width="7" style="53" customWidth="1"/>
    <col min="3312" max="3312" width="7.28515625" style="53" customWidth="1"/>
    <col min="3313" max="3313" width="9.28515625" style="53"/>
    <col min="3314" max="3314" width="10.7109375" style="53" bestFit="1" customWidth="1"/>
    <col min="3315" max="3315" width="9.28515625" style="53"/>
    <col min="3316" max="3316" width="7.5703125" style="53" customWidth="1"/>
    <col min="3317" max="3319" width="9.28515625" style="53"/>
    <col min="3320" max="3320" width="13" style="53" customWidth="1"/>
    <col min="3321" max="3321" width="13.42578125" style="53" customWidth="1"/>
    <col min="3322" max="3325" width="9.28515625" style="53"/>
    <col min="3326" max="3326" width="10" style="53" customWidth="1"/>
    <col min="3327" max="3556" width="9.28515625" style="53"/>
    <col min="3557" max="3557" width="10.28515625" style="53" customWidth="1"/>
    <col min="3558" max="3558" width="12.7109375" style="53" customWidth="1"/>
    <col min="3559" max="3559" width="9" style="53" customWidth="1"/>
    <col min="3560" max="3560" width="10.28515625" style="53" customWidth="1"/>
    <col min="3561" max="3561" width="7" style="53" customWidth="1"/>
    <col min="3562" max="3562" width="4.5703125" style="53" customWidth="1"/>
    <col min="3563" max="3564" width="6.7109375" style="53" customWidth="1"/>
    <col min="3565" max="3565" width="7.5703125" style="53" customWidth="1"/>
    <col min="3566" max="3566" width="6.42578125" style="53" customWidth="1"/>
    <col min="3567" max="3567" width="7" style="53" customWidth="1"/>
    <col min="3568" max="3568" width="7.28515625" style="53" customWidth="1"/>
    <col min="3569" max="3569" width="9.28515625" style="53"/>
    <col min="3570" max="3570" width="10.7109375" style="53" bestFit="1" customWidth="1"/>
    <col min="3571" max="3571" width="9.28515625" style="53"/>
    <col min="3572" max="3572" width="7.5703125" style="53" customWidth="1"/>
    <col min="3573" max="3575" width="9.28515625" style="53"/>
    <col min="3576" max="3576" width="13" style="53" customWidth="1"/>
    <col min="3577" max="3577" width="13.42578125" style="53" customWidth="1"/>
    <col min="3578" max="3581" width="9.28515625" style="53"/>
    <col min="3582" max="3582" width="10" style="53" customWidth="1"/>
    <col min="3583" max="3812" width="9.28515625" style="53"/>
    <col min="3813" max="3813" width="10.28515625" style="53" customWidth="1"/>
    <col min="3814" max="3814" width="12.7109375" style="53" customWidth="1"/>
    <col min="3815" max="3815" width="9" style="53" customWidth="1"/>
    <col min="3816" max="3816" width="10.28515625" style="53" customWidth="1"/>
    <col min="3817" max="3817" width="7" style="53" customWidth="1"/>
    <col min="3818" max="3818" width="4.5703125" style="53" customWidth="1"/>
    <col min="3819" max="3820" width="6.7109375" style="53" customWidth="1"/>
    <col min="3821" max="3821" width="7.5703125" style="53" customWidth="1"/>
    <col min="3822" max="3822" width="6.42578125" style="53" customWidth="1"/>
    <col min="3823" max="3823" width="7" style="53" customWidth="1"/>
    <col min="3824" max="3824" width="7.28515625" style="53" customWidth="1"/>
    <col min="3825" max="3825" width="9.28515625" style="53"/>
    <col min="3826" max="3826" width="10.7109375" style="53" bestFit="1" customWidth="1"/>
    <col min="3827" max="3827" width="9.28515625" style="53"/>
    <col min="3828" max="3828" width="7.5703125" style="53" customWidth="1"/>
    <col min="3829" max="3831" width="9.28515625" style="53"/>
    <col min="3832" max="3832" width="13" style="53" customWidth="1"/>
    <col min="3833" max="3833" width="13.42578125" style="53" customWidth="1"/>
    <col min="3834" max="3837" width="9.28515625" style="53"/>
    <col min="3838" max="3838" width="10" style="53" customWidth="1"/>
    <col min="3839" max="4068" width="9.28515625" style="53"/>
    <col min="4069" max="4069" width="10.28515625" style="53" customWidth="1"/>
    <col min="4070" max="4070" width="12.7109375" style="53" customWidth="1"/>
    <col min="4071" max="4071" width="9" style="53" customWidth="1"/>
    <col min="4072" max="4072" width="10.28515625" style="53" customWidth="1"/>
    <col min="4073" max="4073" width="7" style="53" customWidth="1"/>
    <col min="4074" max="4074" width="4.5703125" style="53" customWidth="1"/>
    <col min="4075" max="4076" width="6.7109375" style="53" customWidth="1"/>
    <col min="4077" max="4077" width="7.5703125" style="53" customWidth="1"/>
    <col min="4078" max="4078" width="6.42578125" style="53" customWidth="1"/>
    <col min="4079" max="4079" width="7" style="53" customWidth="1"/>
    <col min="4080" max="4080" width="7.28515625" style="53" customWidth="1"/>
    <col min="4081" max="4081" width="9.28515625" style="53"/>
    <col min="4082" max="4082" width="10.7109375" style="53" bestFit="1" customWidth="1"/>
    <col min="4083" max="4083" width="9.28515625" style="53"/>
    <col min="4084" max="4084" width="7.5703125" style="53" customWidth="1"/>
    <col min="4085" max="4087" width="9.28515625" style="53"/>
    <col min="4088" max="4088" width="13" style="53" customWidth="1"/>
    <col min="4089" max="4089" width="13.42578125" style="53" customWidth="1"/>
    <col min="4090" max="4093" width="9.28515625" style="53"/>
    <col min="4094" max="4094" width="10" style="53" customWidth="1"/>
    <col min="4095" max="4324" width="9.28515625" style="53"/>
    <col min="4325" max="4325" width="10.28515625" style="53" customWidth="1"/>
    <col min="4326" max="4326" width="12.7109375" style="53" customWidth="1"/>
    <col min="4327" max="4327" width="9" style="53" customWidth="1"/>
    <col min="4328" max="4328" width="10.28515625" style="53" customWidth="1"/>
    <col min="4329" max="4329" width="7" style="53" customWidth="1"/>
    <col min="4330" max="4330" width="4.5703125" style="53" customWidth="1"/>
    <col min="4331" max="4332" width="6.7109375" style="53" customWidth="1"/>
    <col min="4333" max="4333" width="7.5703125" style="53" customWidth="1"/>
    <col min="4334" max="4334" width="6.42578125" style="53" customWidth="1"/>
    <col min="4335" max="4335" width="7" style="53" customWidth="1"/>
    <col min="4336" max="4336" width="7.28515625" style="53" customWidth="1"/>
    <col min="4337" max="4337" width="9.28515625" style="53"/>
    <col min="4338" max="4338" width="10.7109375" style="53" bestFit="1" customWidth="1"/>
    <col min="4339" max="4339" width="9.28515625" style="53"/>
    <col min="4340" max="4340" width="7.5703125" style="53" customWidth="1"/>
    <col min="4341" max="4343" width="9.28515625" style="53"/>
    <col min="4344" max="4344" width="13" style="53" customWidth="1"/>
    <col min="4345" max="4345" width="13.42578125" style="53" customWidth="1"/>
    <col min="4346" max="4349" width="9.28515625" style="53"/>
    <col min="4350" max="4350" width="10" style="53" customWidth="1"/>
    <col min="4351" max="4580" width="9.28515625" style="53"/>
    <col min="4581" max="4581" width="10.28515625" style="53" customWidth="1"/>
    <col min="4582" max="4582" width="12.7109375" style="53" customWidth="1"/>
    <col min="4583" max="4583" width="9" style="53" customWidth="1"/>
    <col min="4584" max="4584" width="10.28515625" style="53" customWidth="1"/>
    <col min="4585" max="4585" width="7" style="53" customWidth="1"/>
    <col min="4586" max="4586" width="4.5703125" style="53" customWidth="1"/>
    <col min="4587" max="4588" width="6.7109375" style="53" customWidth="1"/>
    <col min="4589" max="4589" width="7.5703125" style="53" customWidth="1"/>
    <col min="4590" max="4590" width="6.42578125" style="53" customWidth="1"/>
    <col min="4591" max="4591" width="7" style="53" customWidth="1"/>
    <col min="4592" max="4592" width="7.28515625" style="53" customWidth="1"/>
    <col min="4593" max="4593" width="9.28515625" style="53"/>
    <col min="4594" max="4594" width="10.7109375" style="53" bestFit="1" customWidth="1"/>
    <col min="4595" max="4595" width="9.28515625" style="53"/>
    <col min="4596" max="4596" width="7.5703125" style="53" customWidth="1"/>
    <col min="4597" max="4599" width="9.28515625" style="53"/>
    <col min="4600" max="4600" width="13" style="53" customWidth="1"/>
    <col min="4601" max="4601" width="13.42578125" style="53" customWidth="1"/>
    <col min="4602" max="4605" width="9.28515625" style="53"/>
    <col min="4606" max="4606" width="10" style="53" customWidth="1"/>
    <col min="4607" max="4836" width="9.28515625" style="53"/>
    <col min="4837" max="4837" width="10.28515625" style="53" customWidth="1"/>
    <col min="4838" max="4838" width="12.7109375" style="53" customWidth="1"/>
    <col min="4839" max="4839" width="9" style="53" customWidth="1"/>
    <col min="4840" max="4840" width="10.28515625" style="53" customWidth="1"/>
    <col min="4841" max="4841" width="7" style="53" customWidth="1"/>
    <col min="4842" max="4842" width="4.5703125" style="53" customWidth="1"/>
    <col min="4843" max="4844" width="6.7109375" style="53" customWidth="1"/>
    <col min="4845" max="4845" width="7.5703125" style="53" customWidth="1"/>
    <col min="4846" max="4846" width="6.42578125" style="53" customWidth="1"/>
    <col min="4847" max="4847" width="7" style="53" customWidth="1"/>
    <col min="4848" max="4848" width="7.28515625" style="53" customWidth="1"/>
    <col min="4849" max="4849" width="9.28515625" style="53"/>
    <col min="4850" max="4850" width="10.7109375" style="53" bestFit="1" customWidth="1"/>
    <col min="4851" max="4851" width="9.28515625" style="53"/>
    <col min="4852" max="4852" width="7.5703125" style="53" customWidth="1"/>
    <col min="4853" max="4855" width="9.28515625" style="53"/>
    <col min="4856" max="4856" width="13" style="53" customWidth="1"/>
    <col min="4857" max="4857" width="13.42578125" style="53" customWidth="1"/>
    <col min="4858" max="4861" width="9.28515625" style="53"/>
    <col min="4862" max="4862" width="10" style="53" customWidth="1"/>
    <col min="4863" max="5092" width="9.28515625" style="53"/>
    <col min="5093" max="5093" width="10.28515625" style="53" customWidth="1"/>
    <col min="5094" max="5094" width="12.7109375" style="53" customWidth="1"/>
    <col min="5095" max="5095" width="9" style="53" customWidth="1"/>
    <col min="5096" max="5096" width="10.28515625" style="53" customWidth="1"/>
    <col min="5097" max="5097" width="7" style="53" customWidth="1"/>
    <col min="5098" max="5098" width="4.5703125" style="53" customWidth="1"/>
    <col min="5099" max="5100" width="6.7109375" style="53" customWidth="1"/>
    <col min="5101" max="5101" width="7.5703125" style="53" customWidth="1"/>
    <col min="5102" max="5102" width="6.42578125" style="53" customWidth="1"/>
    <col min="5103" max="5103" width="7" style="53" customWidth="1"/>
    <col min="5104" max="5104" width="7.28515625" style="53" customWidth="1"/>
    <col min="5105" max="5105" width="9.28515625" style="53"/>
    <col min="5106" max="5106" width="10.7109375" style="53" bestFit="1" customWidth="1"/>
    <col min="5107" max="5107" width="9.28515625" style="53"/>
    <col min="5108" max="5108" width="7.5703125" style="53" customWidth="1"/>
    <col min="5109" max="5111" width="9.28515625" style="53"/>
    <col min="5112" max="5112" width="13" style="53" customWidth="1"/>
    <col min="5113" max="5113" width="13.42578125" style="53" customWidth="1"/>
    <col min="5114" max="5117" width="9.28515625" style="53"/>
    <col min="5118" max="5118" width="10" style="53" customWidth="1"/>
    <col min="5119" max="5348" width="9.28515625" style="53"/>
    <col min="5349" max="5349" width="10.28515625" style="53" customWidth="1"/>
    <col min="5350" max="5350" width="12.7109375" style="53" customWidth="1"/>
    <col min="5351" max="5351" width="9" style="53" customWidth="1"/>
    <col min="5352" max="5352" width="10.28515625" style="53" customWidth="1"/>
    <col min="5353" max="5353" width="7" style="53" customWidth="1"/>
    <col min="5354" max="5354" width="4.5703125" style="53" customWidth="1"/>
    <col min="5355" max="5356" width="6.7109375" style="53" customWidth="1"/>
    <col min="5357" max="5357" width="7.5703125" style="53" customWidth="1"/>
    <col min="5358" max="5358" width="6.42578125" style="53" customWidth="1"/>
    <col min="5359" max="5359" width="7" style="53" customWidth="1"/>
    <col min="5360" max="5360" width="7.28515625" style="53" customWidth="1"/>
    <col min="5361" max="5361" width="9.28515625" style="53"/>
    <col min="5362" max="5362" width="10.7109375" style="53" bestFit="1" customWidth="1"/>
    <col min="5363" max="5363" width="9.28515625" style="53"/>
    <col min="5364" max="5364" width="7.5703125" style="53" customWidth="1"/>
    <col min="5365" max="5367" width="9.28515625" style="53"/>
    <col min="5368" max="5368" width="13" style="53" customWidth="1"/>
    <col min="5369" max="5369" width="13.42578125" style="53" customWidth="1"/>
    <col min="5370" max="5373" width="9.28515625" style="53"/>
    <col min="5374" max="5374" width="10" style="53" customWidth="1"/>
    <col min="5375" max="5604" width="9.28515625" style="53"/>
    <col min="5605" max="5605" width="10.28515625" style="53" customWidth="1"/>
    <col min="5606" max="5606" width="12.7109375" style="53" customWidth="1"/>
    <col min="5607" max="5607" width="9" style="53" customWidth="1"/>
    <col min="5608" max="5608" width="10.28515625" style="53" customWidth="1"/>
    <col min="5609" max="5609" width="7" style="53" customWidth="1"/>
    <col min="5610" max="5610" width="4.5703125" style="53" customWidth="1"/>
    <col min="5611" max="5612" width="6.7109375" style="53" customWidth="1"/>
    <col min="5613" max="5613" width="7.5703125" style="53" customWidth="1"/>
    <col min="5614" max="5614" width="6.42578125" style="53" customWidth="1"/>
    <col min="5615" max="5615" width="7" style="53" customWidth="1"/>
    <col min="5616" max="5616" width="7.28515625" style="53" customWidth="1"/>
    <col min="5617" max="5617" width="9.28515625" style="53"/>
    <col min="5618" max="5618" width="10.7109375" style="53" bestFit="1" customWidth="1"/>
    <col min="5619" max="5619" width="9.28515625" style="53"/>
    <col min="5620" max="5620" width="7.5703125" style="53" customWidth="1"/>
    <col min="5621" max="5623" width="9.28515625" style="53"/>
    <col min="5624" max="5624" width="13" style="53" customWidth="1"/>
    <col min="5625" max="5625" width="13.42578125" style="53" customWidth="1"/>
    <col min="5626" max="5629" width="9.28515625" style="53"/>
    <col min="5630" max="5630" width="10" style="53" customWidth="1"/>
    <col min="5631" max="5860" width="9.28515625" style="53"/>
    <col min="5861" max="5861" width="10.28515625" style="53" customWidth="1"/>
    <col min="5862" max="5862" width="12.7109375" style="53" customWidth="1"/>
    <col min="5863" max="5863" width="9" style="53" customWidth="1"/>
    <col min="5864" max="5864" width="10.28515625" style="53" customWidth="1"/>
    <col min="5865" max="5865" width="7" style="53" customWidth="1"/>
    <col min="5866" max="5866" width="4.5703125" style="53" customWidth="1"/>
    <col min="5867" max="5868" width="6.7109375" style="53" customWidth="1"/>
    <col min="5869" max="5869" width="7.5703125" style="53" customWidth="1"/>
    <col min="5870" max="5870" width="6.42578125" style="53" customWidth="1"/>
    <col min="5871" max="5871" width="7" style="53" customWidth="1"/>
    <col min="5872" max="5872" width="7.28515625" style="53" customWidth="1"/>
    <col min="5873" max="5873" width="9.28515625" style="53"/>
    <col min="5874" max="5874" width="10.7109375" style="53" bestFit="1" customWidth="1"/>
    <col min="5875" max="5875" width="9.28515625" style="53"/>
    <col min="5876" max="5876" width="7.5703125" style="53" customWidth="1"/>
    <col min="5877" max="5879" width="9.28515625" style="53"/>
    <col min="5880" max="5880" width="13" style="53" customWidth="1"/>
    <col min="5881" max="5881" width="13.42578125" style="53" customWidth="1"/>
    <col min="5882" max="5885" width="9.28515625" style="53"/>
    <col min="5886" max="5886" width="10" style="53" customWidth="1"/>
    <col min="5887" max="6116" width="9.28515625" style="53"/>
    <col min="6117" max="6117" width="10.28515625" style="53" customWidth="1"/>
    <col min="6118" max="6118" width="12.7109375" style="53" customWidth="1"/>
    <col min="6119" max="6119" width="9" style="53" customWidth="1"/>
    <col min="6120" max="6120" width="10.28515625" style="53" customWidth="1"/>
    <col min="6121" max="6121" width="7" style="53" customWidth="1"/>
    <col min="6122" max="6122" width="4.5703125" style="53" customWidth="1"/>
    <col min="6123" max="6124" width="6.7109375" style="53" customWidth="1"/>
    <col min="6125" max="6125" width="7.5703125" style="53" customWidth="1"/>
    <col min="6126" max="6126" width="6.42578125" style="53" customWidth="1"/>
    <col min="6127" max="6127" width="7" style="53" customWidth="1"/>
    <col min="6128" max="6128" width="7.28515625" style="53" customWidth="1"/>
    <col min="6129" max="6129" width="9.28515625" style="53"/>
    <col min="6130" max="6130" width="10.7109375" style="53" bestFit="1" customWidth="1"/>
    <col min="6131" max="6131" width="9.28515625" style="53"/>
    <col min="6132" max="6132" width="7.5703125" style="53" customWidth="1"/>
    <col min="6133" max="6135" width="9.28515625" style="53"/>
    <col min="6136" max="6136" width="13" style="53" customWidth="1"/>
    <col min="6137" max="6137" width="13.42578125" style="53" customWidth="1"/>
    <col min="6138" max="6141" width="9.28515625" style="53"/>
    <col min="6142" max="6142" width="10" style="53" customWidth="1"/>
    <col min="6143" max="6372" width="9.28515625" style="53"/>
    <col min="6373" max="6373" width="10.28515625" style="53" customWidth="1"/>
    <col min="6374" max="6374" width="12.7109375" style="53" customWidth="1"/>
    <col min="6375" max="6375" width="9" style="53" customWidth="1"/>
    <col min="6376" max="6376" width="10.28515625" style="53" customWidth="1"/>
    <col min="6377" max="6377" width="7" style="53" customWidth="1"/>
    <col min="6378" max="6378" width="4.5703125" style="53" customWidth="1"/>
    <col min="6379" max="6380" width="6.7109375" style="53" customWidth="1"/>
    <col min="6381" max="6381" width="7.5703125" style="53" customWidth="1"/>
    <col min="6382" max="6382" width="6.42578125" style="53" customWidth="1"/>
    <col min="6383" max="6383" width="7" style="53" customWidth="1"/>
    <col min="6384" max="6384" width="7.28515625" style="53" customWidth="1"/>
    <col min="6385" max="6385" width="9.28515625" style="53"/>
    <col min="6386" max="6386" width="10.7109375" style="53" bestFit="1" customWidth="1"/>
    <col min="6387" max="6387" width="9.28515625" style="53"/>
    <col min="6388" max="6388" width="7.5703125" style="53" customWidth="1"/>
    <col min="6389" max="6391" width="9.28515625" style="53"/>
    <col min="6392" max="6392" width="13" style="53" customWidth="1"/>
    <col min="6393" max="6393" width="13.42578125" style="53" customWidth="1"/>
    <col min="6394" max="6397" width="9.28515625" style="53"/>
    <col min="6398" max="6398" width="10" style="53" customWidth="1"/>
    <col min="6399" max="6628" width="9.28515625" style="53"/>
    <col min="6629" max="6629" width="10.28515625" style="53" customWidth="1"/>
    <col min="6630" max="6630" width="12.7109375" style="53" customWidth="1"/>
    <col min="6631" max="6631" width="9" style="53" customWidth="1"/>
    <col min="6632" max="6632" width="10.28515625" style="53" customWidth="1"/>
    <col min="6633" max="6633" width="7" style="53" customWidth="1"/>
    <col min="6634" max="6634" width="4.5703125" style="53" customWidth="1"/>
    <col min="6635" max="6636" width="6.7109375" style="53" customWidth="1"/>
    <col min="6637" max="6637" width="7.5703125" style="53" customWidth="1"/>
    <col min="6638" max="6638" width="6.42578125" style="53" customWidth="1"/>
    <col min="6639" max="6639" width="7" style="53" customWidth="1"/>
    <col min="6640" max="6640" width="7.28515625" style="53" customWidth="1"/>
    <col min="6641" max="6641" width="9.28515625" style="53"/>
    <col min="6642" max="6642" width="10.7109375" style="53" bestFit="1" customWidth="1"/>
    <col min="6643" max="6643" width="9.28515625" style="53"/>
    <col min="6644" max="6644" width="7.5703125" style="53" customWidth="1"/>
    <col min="6645" max="6647" width="9.28515625" style="53"/>
    <col min="6648" max="6648" width="13" style="53" customWidth="1"/>
    <col min="6649" max="6649" width="13.42578125" style="53" customWidth="1"/>
    <col min="6650" max="6653" width="9.28515625" style="53"/>
    <col min="6654" max="6654" width="10" style="53" customWidth="1"/>
    <col min="6655" max="6884" width="9.28515625" style="53"/>
    <col min="6885" max="6885" width="10.28515625" style="53" customWidth="1"/>
    <col min="6886" max="6886" width="12.7109375" style="53" customWidth="1"/>
    <col min="6887" max="6887" width="9" style="53" customWidth="1"/>
    <col min="6888" max="6888" width="10.28515625" style="53" customWidth="1"/>
    <col min="6889" max="6889" width="7" style="53" customWidth="1"/>
    <col min="6890" max="6890" width="4.5703125" style="53" customWidth="1"/>
    <col min="6891" max="6892" width="6.7109375" style="53" customWidth="1"/>
    <col min="6893" max="6893" width="7.5703125" style="53" customWidth="1"/>
    <col min="6894" max="6894" width="6.42578125" style="53" customWidth="1"/>
    <col min="6895" max="6895" width="7" style="53" customWidth="1"/>
    <col min="6896" max="6896" width="7.28515625" style="53" customWidth="1"/>
    <col min="6897" max="6897" width="9.28515625" style="53"/>
    <col min="6898" max="6898" width="10.7109375" style="53" bestFit="1" customWidth="1"/>
    <col min="6899" max="6899" width="9.28515625" style="53"/>
    <col min="6900" max="6900" width="7.5703125" style="53" customWidth="1"/>
    <col min="6901" max="6903" width="9.28515625" style="53"/>
    <col min="6904" max="6904" width="13" style="53" customWidth="1"/>
    <col min="6905" max="6905" width="13.42578125" style="53" customWidth="1"/>
    <col min="6906" max="6909" width="9.28515625" style="53"/>
    <col min="6910" max="6910" width="10" style="53" customWidth="1"/>
    <col min="6911" max="7140" width="9.28515625" style="53"/>
    <col min="7141" max="7141" width="10.28515625" style="53" customWidth="1"/>
    <col min="7142" max="7142" width="12.7109375" style="53" customWidth="1"/>
    <col min="7143" max="7143" width="9" style="53" customWidth="1"/>
    <col min="7144" max="7144" width="10.28515625" style="53" customWidth="1"/>
    <col min="7145" max="7145" width="7" style="53" customWidth="1"/>
    <col min="7146" max="7146" width="4.5703125" style="53" customWidth="1"/>
    <col min="7147" max="7148" width="6.7109375" style="53" customWidth="1"/>
    <col min="7149" max="7149" width="7.5703125" style="53" customWidth="1"/>
    <col min="7150" max="7150" width="6.42578125" style="53" customWidth="1"/>
    <col min="7151" max="7151" width="7" style="53" customWidth="1"/>
    <col min="7152" max="7152" width="7.28515625" style="53" customWidth="1"/>
    <col min="7153" max="7153" width="9.28515625" style="53"/>
    <col min="7154" max="7154" width="10.7109375" style="53" bestFit="1" customWidth="1"/>
    <col min="7155" max="7155" width="9.28515625" style="53"/>
    <col min="7156" max="7156" width="7.5703125" style="53" customWidth="1"/>
    <col min="7157" max="7159" width="9.28515625" style="53"/>
    <col min="7160" max="7160" width="13" style="53" customWidth="1"/>
    <col min="7161" max="7161" width="13.42578125" style="53" customWidth="1"/>
    <col min="7162" max="7165" width="9.28515625" style="53"/>
    <col min="7166" max="7166" width="10" style="53" customWidth="1"/>
    <col min="7167" max="7396" width="9.28515625" style="53"/>
    <col min="7397" max="7397" width="10.28515625" style="53" customWidth="1"/>
    <col min="7398" max="7398" width="12.7109375" style="53" customWidth="1"/>
    <col min="7399" max="7399" width="9" style="53" customWidth="1"/>
    <col min="7400" max="7400" width="10.28515625" style="53" customWidth="1"/>
    <col min="7401" max="7401" width="7" style="53" customWidth="1"/>
    <col min="7402" max="7402" width="4.5703125" style="53" customWidth="1"/>
    <col min="7403" max="7404" width="6.7109375" style="53" customWidth="1"/>
    <col min="7405" max="7405" width="7.5703125" style="53" customWidth="1"/>
    <col min="7406" max="7406" width="6.42578125" style="53" customWidth="1"/>
    <col min="7407" max="7407" width="7" style="53" customWidth="1"/>
    <col min="7408" max="7408" width="7.28515625" style="53" customWidth="1"/>
    <col min="7409" max="7409" width="9.28515625" style="53"/>
    <col min="7410" max="7410" width="10.7109375" style="53" bestFit="1" customWidth="1"/>
    <col min="7411" max="7411" width="9.28515625" style="53"/>
    <col min="7412" max="7412" width="7.5703125" style="53" customWidth="1"/>
    <col min="7413" max="7415" width="9.28515625" style="53"/>
    <col min="7416" max="7416" width="13" style="53" customWidth="1"/>
    <col min="7417" max="7417" width="13.42578125" style="53" customWidth="1"/>
    <col min="7418" max="7421" width="9.28515625" style="53"/>
    <col min="7422" max="7422" width="10" style="53" customWidth="1"/>
    <col min="7423" max="7652" width="9.28515625" style="53"/>
    <col min="7653" max="7653" width="10.28515625" style="53" customWidth="1"/>
    <col min="7654" max="7654" width="12.7109375" style="53" customWidth="1"/>
    <col min="7655" max="7655" width="9" style="53" customWidth="1"/>
    <col min="7656" max="7656" width="10.28515625" style="53" customWidth="1"/>
    <col min="7657" max="7657" width="7" style="53" customWidth="1"/>
    <col min="7658" max="7658" width="4.5703125" style="53" customWidth="1"/>
    <col min="7659" max="7660" width="6.7109375" style="53" customWidth="1"/>
    <col min="7661" max="7661" width="7.5703125" style="53" customWidth="1"/>
    <col min="7662" max="7662" width="6.42578125" style="53" customWidth="1"/>
    <col min="7663" max="7663" width="7" style="53" customWidth="1"/>
    <col min="7664" max="7664" width="7.28515625" style="53" customWidth="1"/>
    <col min="7665" max="7665" width="9.28515625" style="53"/>
    <col min="7666" max="7666" width="10.7109375" style="53" bestFit="1" customWidth="1"/>
    <col min="7667" max="7667" width="9.28515625" style="53"/>
    <col min="7668" max="7668" width="7.5703125" style="53" customWidth="1"/>
    <col min="7669" max="7671" width="9.28515625" style="53"/>
    <col min="7672" max="7672" width="13" style="53" customWidth="1"/>
    <col min="7673" max="7673" width="13.42578125" style="53" customWidth="1"/>
    <col min="7674" max="7677" width="9.28515625" style="53"/>
    <col min="7678" max="7678" width="10" style="53" customWidth="1"/>
    <col min="7679" max="7908" width="9.28515625" style="53"/>
    <col min="7909" max="7909" width="10.28515625" style="53" customWidth="1"/>
    <col min="7910" max="7910" width="12.7109375" style="53" customWidth="1"/>
    <col min="7911" max="7911" width="9" style="53" customWidth="1"/>
    <col min="7912" max="7912" width="10.28515625" style="53" customWidth="1"/>
    <col min="7913" max="7913" width="7" style="53" customWidth="1"/>
    <col min="7914" max="7914" width="4.5703125" style="53" customWidth="1"/>
    <col min="7915" max="7916" width="6.7109375" style="53" customWidth="1"/>
    <col min="7917" max="7917" width="7.5703125" style="53" customWidth="1"/>
    <col min="7918" max="7918" width="6.42578125" style="53" customWidth="1"/>
    <col min="7919" max="7919" width="7" style="53" customWidth="1"/>
    <col min="7920" max="7920" width="7.28515625" style="53" customWidth="1"/>
    <col min="7921" max="7921" width="9.28515625" style="53"/>
    <col min="7922" max="7922" width="10.7109375" style="53" bestFit="1" customWidth="1"/>
    <col min="7923" max="7923" width="9.28515625" style="53"/>
    <col min="7924" max="7924" width="7.5703125" style="53" customWidth="1"/>
    <col min="7925" max="7927" width="9.28515625" style="53"/>
    <col min="7928" max="7928" width="13" style="53" customWidth="1"/>
    <col min="7929" max="7929" width="13.42578125" style="53" customWidth="1"/>
    <col min="7930" max="7933" width="9.28515625" style="53"/>
    <col min="7934" max="7934" width="10" style="53" customWidth="1"/>
    <col min="7935" max="8164" width="9.28515625" style="53"/>
    <col min="8165" max="8165" width="10.28515625" style="53" customWidth="1"/>
    <col min="8166" max="8166" width="12.7109375" style="53" customWidth="1"/>
    <col min="8167" max="8167" width="9" style="53" customWidth="1"/>
    <col min="8168" max="8168" width="10.28515625" style="53" customWidth="1"/>
    <col min="8169" max="8169" width="7" style="53" customWidth="1"/>
    <col min="8170" max="8170" width="4.5703125" style="53" customWidth="1"/>
    <col min="8171" max="8172" width="6.7109375" style="53" customWidth="1"/>
    <col min="8173" max="8173" width="7.5703125" style="53" customWidth="1"/>
    <col min="8174" max="8174" width="6.42578125" style="53" customWidth="1"/>
    <col min="8175" max="8175" width="7" style="53" customWidth="1"/>
    <col min="8176" max="8176" width="7.28515625" style="53" customWidth="1"/>
    <col min="8177" max="8177" width="9.28515625" style="53"/>
    <col min="8178" max="8178" width="10.7109375" style="53" bestFit="1" customWidth="1"/>
    <col min="8179" max="8179" width="9.28515625" style="53"/>
    <col min="8180" max="8180" width="7.5703125" style="53" customWidth="1"/>
    <col min="8181" max="8183" width="9.28515625" style="53"/>
    <col min="8184" max="8184" width="13" style="53" customWidth="1"/>
    <col min="8185" max="8185" width="13.42578125" style="53" customWidth="1"/>
    <col min="8186" max="8189" width="9.28515625" style="53"/>
    <col min="8190" max="8190" width="10" style="53" customWidth="1"/>
    <col min="8191" max="8420" width="9.28515625" style="53"/>
    <col min="8421" max="8421" width="10.28515625" style="53" customWidth="1"/>
    <col min="8422" max="8422" width="12.7109375" style="53" customWidth="1"/>
    <col min="8423" max="8423" width="9" style="53" customWidth="1"/>
    <col min="8424" max="8424" width="10.28515625" style="53" customWidth="1"/>
    <col min="8425" max="8425" width="7" style="53" customWidth="1"/>
    <col min="8426" max="8426" width="4.5703125" style="53" customWidth="1"/>
    <col min="8427" max="8428" width="6.7109375" style="53" customWidth="1"/>
    <col min="8429" max="8429" width="7.5703125" style="53" customWidth="1"/>
    <col min="8430" max="8430" width="6.42578125" style="53" customWidth="1"/>
    <col min="8431" max="8431" width="7" style="53" customWidth="1"/>
    <col min="8432" max="8432" width="7.28515625" style="53" customWidth="1"/>
    <col min="8433" max="8433" width="9.28515625" style="53"/>
    <col min="8434" max="8434" width="10.7109375" style="53" bestFit="1" customWidth="1"/>
    <col min="8435" max="8435" width="9.28515625" style="53"/>
    <col min="8436" max="8436" width="7.5703125" style="53" customWidth="1"/>
    <col min="8437" max="8439" width="9.28515625" style="53"/>
    <col min="8440" max="8440" width="13" style="53" customWidth="1"/>
    <col min="8441" max="8441" width="13.42578125" style="53" customWidth="1"/>
    <col min="8442" max="8445" width="9.28515625" style="53"/>
    <col min="8446" max="8446" width="10" style="53" customWidth="1"/>
    <col min="8447" max="8676" width="9.28515625" style="53"/>
    <col min="8677" max="8677" width="10.28515625" style="53" customWidth="1"/>
    <col min="8678" max="8678" width="12.7109375" style="53" customWidth="1"/>
    <col min="8679" max="8679" width="9" style="53" customWidth="1"/>
    <col min="8680" max="8680" width="10.28515625" style="53" customWidth="1"/>
    <col min="8681" max="8681" width="7" style="53" customWidth="1"/>
    <col min="8682" max="8682" width="4.5703125" style="53" customWidth="1"/>
    <col min="8683" max="8684" width="6.7109375" style="53" customWidth="1"/>
    <col min="8685" max="8685" width="7.5703125" style="53" customWidth="1"/>
    <col min="8686" max="8686" width="6.42578125" style="53" customWidth="1"/>
    <col min="8687" max="8687" width="7" style="53" customWidth="1"/>
    <col min="8688" max="8688" width="7.28515625" style="53" customWidth="1"/>
    <col min="8689" max="8689" width="9.28515625" style="53"/>
    <col min="8690" max="8690" width="10.7109375" style="53" bestFit="1" customWidth="1"/>
    <col min="8691" max="8691" width="9.28515625" style="53"/>
    <col min="8692" max="8692" width="7.5703125" style="53" customWidth="1"/>
    <col min="8693" max="8695" width="9.28515625" style="53"/>
    <col min="8696" max="8696" width="13" style="53" customWidth="1"/>
    <col min="8697" max="8697" width="13.42578125" style="53" customWidth="1"/>
    <col min="8698" max="8701" width="9.28515625" style="53"/>
    <col min="8702" max="8702" width="10" style="53" customWidth="1"/>
    <col min="8703" max="8932" width="9.28515625" style="53"/>
    <col min="8933" max="8933" width="10.28515625" style="53" customWidth="1"/>
    <col min="8934" max="8934" width="12.7109375" style="53" customWidth="1"/>
    <col min="8935" max="8935" width="9" style="53" customWidth="1"/>
    <col min="8936" max="8936" width="10.28515625" style="53" customWidth="1"/>
    <col min="8937" max="8937" width="7" style="53" customWidth="1"/>
    <col min="8938" max="8938" width="4.5703125" style="53" customWidth="1"/>
    <col min="8939" max="8940" width="6.7109375" style="53" customWidth="1"/>
    <col min="8941" max="8941" width="7.5703125" style="53" customWidth="1"/>
    <col min="8942" max="8942" width="6.42578125" style="53" customWidth="1"/>
    <col min="8943" max="8943" width="7" style="53" customWidth="1"/>
    <col min="8944" max="8944" width="7.28515625" style="53" customWidth="1"/>
    <col min="8945" max="8945" width="9.28515625" style="53"/>
    <col min="8946" max="8946" width="10.7109375" style="53" bestFit="1" customWidth="1"/>
    <col min="8947" max="8947" width="9.28515625" style="53"/>
    <col min="8948" max="8948" width="7.5703125" style="53" customWidth="1"/>
    <col min="8949" max="8951" width="9.28515625" style="53"/>
    <col min="8952" max="8952" width="13" style="53" customWidth="1"/>
    <col min="8953" max="8953" width="13.42578125" style="53" customWidth="1"/>
    <col min="8954" max="8957" width="9.28515625" style="53"/>
    <col min="8958" max="8958" width="10" style="53" customWidth="1"/>
    <col min="8959" max="9188" width="9.28515625" style="53"/>
    <col min="9189" max="9189" width="10.28515625" style="53" customWidth="1"/>
    <col min="9190" max="9190" width="12.7109375" style="53" customWidth="1"/>
    <col min="9191" max="9191" width="9" style="53" customWidth="1"/>
    <col min="9192" max="9192" width="10.28515625" style="53" customWidth="1"/>
    <col min="9193" max="9193" width="7" style="53" customWidth="1"/>
    <col min="9194" max="9194" width="4.5703125" style="53" customWidth="1"/>
    <col min="9195" max="9196" width="6.7109375" style="53" customWidth="1"/>
    <col min="9197" max="9197" width="7.5703125" style="53" customWidth="1"/>
    <col min="9198" max="9198" width="6.42578125" style="53" customWidth="1"/>
    <col min="9199" max="9199" width="7" style="53" customWidth="1"/>
    <col min="9200" max="9200" width="7.28515625" style="53" customWidth="1"/>
    <col min="9201" max="9201" width="9.28515625" style="53"/>
    <col min="9202" max="9202" width="10.7109375" style="53" bestFit="1" customWidth="1"/>
    <col min="9203" max="9203" width="9.28515625" style="53"/>
    <col min="9204" max="9204" width="7.5703125" style="53" customWidth="1"/>
    <col min="9205" max="9207" width="9.28515625" style="53"/>
    <col min="9208" max="9208" width="13" style="53" customWidth="1"/>
    <col min="9209" max="9209" width="13.42578125" style="53" customWidth="1"/>
    <col min="9210" max="9213" width="9.28515625" style="53"/>
    <col min="9214" max="9214" width="10" style="53" customWidth="1"/>
    <col min="9215" max="9444" width="9.28515625" style="53"/>
    <col min="9445" max="9445" width="10.28515625" style="53" customWidth="1"/>
    <col min="9446" max="9446" width="12.7109375" style="53" customWidth="1"/>
    <col min="9447" max="9447" width="9" style="53" customWidth="1"/>
    <col min="9448" max="9448" width="10.28515625" style="53" customWidth="1"/>
    <col min="9449" max="9449" width="7" style="53" customWidth="1"/>
    <col min="9450" max="9450" width="4.5703125" style="53" customWidth="1"/>
    <col min="9451" max="9452" width="6.7109375" style="53" customWidth="1"/>
    <col min="9453" max="9453" width="7.5703125" style="53" customWidth="1"/>
    <col min="9454" max="9454" width="6.42578125" style="53" customWidth="1"/>
    <col min="9455" max="9455" width="7" style="53" customWidth="1"/>
    <col min="9456" max="9456" width="7.28515625" style="53" customWidth="1"/>
    <col min="9457" max="9457" width="9.28515625" style="53"/>
    <col min="9458" max="9458" width="10.7109375" style="53" bestFit="1" customWidth="1"/>
    <col min="9459" max="9459" width="9.28515625" style="53"/>
    <col min="9460" max="9460" width="7.5703125" style="53" customWidth="1"/>
    <col min="9461" max="9463" width="9.28515625" style="53"/>
    <col min="9464" max="9464" width="13" style="53" customWidth="1"/>
    <col min="9465" max="9465" width="13.42578125" style="53" customWidth="1"/>
    <col min="9466" max="9469" width="9.28515625" style="53"/>
    <col min="9470" max="9470" width="10" style="53" customWidth="1"/>
    <col min="9471" max="9700" width="9.28515625" style="53"/>
    <col min="9701" max="9701" width="10.28515625" style="53" customWidth="1"/>
    <col min="9702" max="9702" width="12.7109375" style="53" customWidth="1"/>
    <col min="9703" max="9703" width="9" style="53" customWidth="1"/>
    <col min="9704" max="9704" width="10.28515625" style="53" customWidth="1"/>
    <col min="9705" max="9705" width="7" style="53" customWidth="1"/>
    <col min="9706" max="9706" width="4.5703125" style="53" customWidth="1"/>
    <col min="9707" max="9708" width="6.7109375" style="53" customWidth="1"/>
    <col min="9709" max="9709" width="7.5703125" style="53" customWidth="1"/>
    <col min="9710" max="9710" width="6.42578125" style="53" customWidth="1"/>
    <col min="9711" max="9711" width="7" style="53" customWidth="1"/>
    <col min="9712" max="9712" width="7.28515625" style="53" customWidth="1"/>
    <col min="9713" max="9713" width="9.28515625" style="53"/>
    <col min="9714" max="9714" width="10.7109375" style="53" bestFit="1" customWidth="1"/>
    <col min="9715" max="9715" width="9.28515625" style="53"/>
    <col min="9716" max="9716" width="7.5703125" style="53" customWidth="1"/>
    <col min="9717" max="9719" width="9.28515625" style="53"/>
    <col min="9720" max="9720" width="13" style="53" customWidth="1"/>
    <col min="9721" max="9721" width="13.42578125" style="53" customWidth="1"/>
    <col min="9722" max="9725" width="9.28515625" style="53"/>
    <col min="9726" max="9726" width="10" style="53" customWidth="1"/>
    <col min="9727" max="9956" width="9.28515625" style="53"/>
    <col min="9957" max="9957" width="10.28515625" style="53" customWidth="1"/>
    <col min="9958" max="9958" width="12.7109375" style="53" customWidth="1"/>
    <col min="9959" max="9959" width="9" style="53" customWidth="1"/>
    <col min="9960" max="9960" width="10.28515625" style="53" customWidth="1"/>
    <col min="9961" max="9961" width="7" style="53" customWidth="1"/>
    <col min="9962" max="9962" width="4.5703125" style="53" customWidth="1"/>
    <col min="9963" max="9964" width="6.7109375" style="53" customWidth="1"/>
    <col min="9965" max="9965" width="7.5703125" style="53" customWidth="1"/>
    <col min="9966" max="9966" width="6.42578125" style="53" customWidth="1"/>
    <col min="9967" max="9967" width="7" style="53" customWidth="1"/>
    <col min="9968" max="9968" width="7.28515625" style="53" customWidth="1"/>
    <col min="9969" max="9969" width="9.28515625" style="53"/>
    <col min="9970" max="9970" width="10.7109375" style="53" bestFit="1" customWidth="1"/>
    <col min="9971" max="9971" width="9.28515625" style="53"/>
    <col min="9972" max="9972" width="7.5703125" style="53" customWidth="1"/>
    <col min="9973" max="9975" width="9.28515625" style="53"/>
    <col min="9976" max="9976" width="13" style="53" customWidth="1"/>
    <col min="9977" max="9977" width="13.42578125" style="53" customWidth="1"/>
    <col min="9978" max="9981" width="9.28515625" style="53"/>
    <col min="9982" max="9982" width="10" style="53" customWidth="1"/>
    <col min="9983" max="10212" width="9.28515625" style="53"/>
    <col min="10213" max="10213" width="10.28515625" style="53" customWidth="1"/>
    <col min="10214" max="10214" width="12.7109375" style="53" customWidth="1"/>
    <col min="10215" max="10215" width="9" style="53" customWidth="1"/>
    <col min="10216" max="10216" width="10.28515625" style="53" customWidth="1"/>
    <col min="10217" max="10217" width="7" style="53" customWidth="1"/>
    <col min="10218" max="10218" width="4.5703125" style="53" customWidth="1"/>
    <col min="10219" max="10220" width="6.7109375" style="53" customWidth="1"/>
    <col min="10221" max="10221" width="7.5703125" style="53" customWidth="1"/>
    <col min="10222" max="10222" width="6.42578125" style="53" customWidth="1"/>
    <col min="10223" max="10223" width="7" style="53" customWidth="1"/>
    <col min="10224" max="10224" width="7.28515625" style="53" customWidth="1"/>
    <col min="10225" max="10225" width="9.28515625" style="53"/>
    <col min="10226" max="10226" width="10.7109375" style="53" bestFit="1" customWidth="1"/>
    <col min="10227" max="10227" width="9.28515625" style="53"/>
    <col min="10228" max="10228" width="7.5703125" style="53" customWidth="1"/>
    <col min="10229" max="10231" width="9.28515625" style="53"/>
    <col min="10232" max="10232" width="13" style="53" customWidth="1"/>
    <col min="10233" max="10233" width="13.42578125" style="53" customWidth="1"/>
    <col min="10234" max="10237" width="9.28515625" style="53"/>
    <col min="10238" max="10238" width="10" style="53" customWidth="1"/>
    <col min="10239" max="10468" width="9.28515625" style="53"/>
    <col min="10469" max="10469" width="10.28515625" style="53" customWidth="1"/>
    <col min="10470" max="10470" width="12.7109375" style="53" customWidth="1"/>
    <col min="10471" max="10471" width="9" style="53" customWidth="1"/>
    <col min="10472" max="10472" width="10.28515625" style="53" customWidth="1"/>
    <col min="10473" max="10473" width="7" style="53" customWidth="1"/>
    <col min="10474" max="10474" width="4.5703125" style="53" customWidth="1"/>
    <col min="10475" max="10476" width="6.7109375" style="53" customWidth="1"/>
    <col min="10477" max="10477" width="7.5703125" style="53" customWidth="1"/>
    <col min="10478" max="10478" width="6.42578125" style="53" customWidth="1"/>
    <col min="10479" max="10479" width="7" style="53" customWidth="1"/>
    <col min="10480" max="10480" width="7.28515625" style="53" customWidth="1"/>
    <col min="10481" max="10481" width="9.28515625" style="53"/>
    <col min="10482" max="10482" width="10.7109375" style="53" bestFit="1" customWidth="1"/>
    <col min="10483" max="10483" width="9.28515625" style="53"/>
    <col min="10484" max="10484" width="7.5703125" style="53" customWidth="1"/>
    <col min="10485" max="10487" width="9.28515625" style="53"/>
    <col min="10488" max="10488" width="13" style="53" customWidth="1"/>
    <col min="10489" max="10489" width="13.42578125" style="53" customWidth="1"/>
    <col min="10490" max="10493" width="9.28515625" style="53"/>
    <col min="10494" max="10494" width="10" style="53" customWidth="1"/>
    <col min="10495" max="10724" width="9.28515625" style="53"/>
    <col min="10725" max="10725" width="10.28515625" style="53" customWidth="1"/>
    <col min="10726" max="10726" width="12.7109375" style="53" customWidth="1"/>
    <col min="10727" max="10727" width="9" style="53" customWidth="1"/>
    <col min="10728" max="10728" width="10.28515625" style="53" customWidth="1"/>
    <col min="10729" max="10729" width="7" style="53" customWidth="1"/>
    <col min="10730" max="10730" width="4.5703125" style="53" customWidth="1"/>
    <col min="10731" max="10732" width="6.7109375" style="53" customWidth="1"/>
    <col min="10733" max="10733" width="7.5703125" style="53" customWidth="1"/>
    <col min="10734" max="10734" width="6.42578125" style="53" customWidth="1"/>
    <col min="10735" max="10735" width="7" style="53" customWidth="1"/>
    <col min="10736" max="10736" width="7.28515625" style="53" customWidth="1"/>
    <col min="10737" max="10737" width="9.28515625" style="53"/>
    <col min="10738" max="10738" width="10.7109375" style="53" bestFit="1" customWidth="1"/>
    <col min="10739" max="10739" width="9.28515625" style="53"/>
    <col min="10740" max="10740" width="7.5703125" style="53" customWidth="1"/>
    <col min="10741" max="10743" width="9.28515625" style="53"/>
    <col min="10744" max="10744" width="13" style="53" customWidth="1"/>
    <col min="10745" max="10745" width="13.42578125" style="53" customWidth="1"/>
    <col min="10746" max="10749" width="9.28515625" style="53"/>
    <col min="10750" max="10750" width="10" style="53" customWidth="1"/>
    <col min="10751" max="10980" width="9.28515625" style="53"/>
    <col min="10981" max="10981" width="10.28515625" style="53" customWidth="1"/>
    <col min="10982" max="10982" width="12.7109375" style="53" customWidth="1"/>
    <col min="10983" max="10983" width="9" style="53" customWidth="1"/>
    <col min="10984" max="10984" width="10.28515625" style="53" customWidth="1"/>
    <col min="10985" max="10985" width="7" style="53" customWidth="1"/>
    <col min="10986" max="10986" width="4.5703125" style="53" customWidth="1"/>
    <col min="10987" max="10988" width="6.7109375" style="53" customWidth="1"/>
    <col min="10989" max="10989" width="7.5703125" style="53" customWidth="1"/>
    <col min="10990" max="10990" width="6.42578125" style="53" customWidth="1"/>
    <col min="10991" max="10991" width="7" style="53" customWidth="1"/>
    <col min="10992" max="10992" width="7.28515625" style="53" customWidth="1"/>
    <col min="10993" max="10993" width="9.28515625" style="53"/>
    <col min="10994" max="10994" width="10.7109375" style="53" bestFit="1" customWidth="1"/>
    <col min="10995" max="10995" width="9.28515625" style="53"/>
    <col min="10996" max="10996" width="7.5703125" style="53" customWidth="1"/>
    <col min="10997" max="10999" width="9.28515625" style="53"/>
    <col min="11000" max="11000" width="13" style="53" customWidth="1"/>
    <col min="11001" max="11001" width="13.42578125" style="53" customWidth="1"/>
    <col min="11002" max="11005" width="9.28515625" style="53"/>
    <col min="11006" max="11006" width="10" style="53" customWidth="1"/>
    <col min="11007" max="11236" width="9.28515625" style="53"/>
    <col min="11237" max="11237" width="10.28515625" style="53" customWidth="1"/>
    <col min="11238" max="11238" width="12.7109375" style="53" customWidth="1"/>
    <col min="11239" max="11239" width="9" style="53" customWidth="1"/>
    <col min="11240" max="11240" width="10.28515625" style="53" customWidth="1"/>
    <col min="11241" max="11241" width="7" style="53" customWidth="1"/>
    <col min="11242" max="11242" width="4.5703125" style="53" customWidth="1"/>
    <col min="11243" max="11244" width="6.7109375" style="53" customWidth="1"/>
    <col min="11245" max="11245" width="7.5703125" style="53" customWidth="1"/>
    <col min="11246" max="11246" width="6.42578125" style="53" customWidth="1"/>
    <col min="11247" max="11247" width="7" style="53" customWidth="1"/>
    <col min="11248" max="11248" width="7.28515625" style="53" customWidth="1"/>
    <col min="11249" max="11249" width="9.28515625" style="53"/>
    <col min="11250" max="11250" width="10.7109375" style="53" bestFit="1" customWidth="1"/>
    <col min="11251" max="11251" width="9.28515625" style="53"/>
    <col min="11252" max="11252" width="7.5703125" style="53" customWidth="1"/>
    <col min="11253" max="11255" width="9.28515625" style="53"/>
    <col min="11256" max="11256" width="13" style="53" customWidth="1"/>
    <col min="11257" max="11257" width="13.42578125" style="53" customWidth="1"/>
    <col min="11258" max="11261" width="9.28515625" style="53"/>
    <col min="11262" max="11262" width="10" style="53" customWidth="1"/>
    <col min="11263" max="11492" width="9.28515625" style="53"/>
    <col min="11493" max="11493" width="10.28515625" style="53" customWidth="1"/>
    <col min="11494" max="11494" width="12.7109375" style="53" customWidth="1"/>
    <col min="11495" max="11495" width="9" style="53" customWidth="1"/>
    <col min="11496" max="11496" width="10.28515625" style="53" customWidth="1"/>
    <col min="11497" max="11497" width="7" style="53" customWidth="1"/>
    <col min="11498" max="11498" width="4.5703125" style="53" customWidth="1"/>
    <col min="11499" max="11500" width="6.7109375" style="53" customWidth="1"/>
    <col min="11501" max="11501" width="7.5703125" style="53" customWidth="1"/>
    <col min="11502" max="11502" width="6.42578125" style="53" customWidth="1"/>
    <col min="11503" max="11503" width="7" style="53" customWidth="1"/>
    <col min="11504" max="11504" width="7.28515625" style="53" customWidth="1"/>
    <col min="11505" max="11505" width="9.28515625" style="53"/>
    <col min="11506" max="11506" width="10.7109375" style="53" bestFit="1" customWidth="1"/>
    <col min="11507" max="11507" width="9.28515625" style="53"/>
    <col min="11508" max="11508" width="7.5703125" style="53" customWidth="1"/>
    <col min="11509" max="11511" width="9.28515625" style="53"/>
    <col min="11512" max="11512" width="13" style="53" customWidth="1"/>
    <col min="11513" max="11513" width="13.42578125" style="53" customWidth="1"/>
    <col min="11514" max="11517" width="9.28515625" style="53"/>
    <col min="11518" max="11518" width="10" style="53" customWidth="1"/>
    <col min="11519" max="11748" width="9.28515625" style="53"/>
    <col min="11749" max="11749" width="10.28515625" style="53" customWidth="1"/>
    <col min="11750" max="11750" width="12.7109375" style="53" customWidth="1"/>
    <col min="11751" max="11751" width="9" style="53" customWidth="1"/>
    <col min="11752" max="11752" width="10.28515625" style="53" customWidth="1"/>
    <col min="11753" max="11753" width="7" style="53" customWidth="1"/>
    <col min="11754" max="11754" width="4.5703125" style="53" customWidth="1"/>
    <col min="11755" max="11756" width="6.7109375" style="53" customWidth="1"/>
    <col min="11757" max="11757" width="7.5703125" style="53" customWidth="1"/>
    <col min="11758" max="11758" width="6.42578125" style="53" customWidth="1"/>
    <col min="11759" max="11759" width="7" style="53" customWidth="1"/>
    <col min="11760" max="11760" width="7.28515625" style="53" customWidth="1"/>
    <col min="11761" max="11761" width="9.28515625" style="53"/>
    <col min="11762" max="11762" width="10.7109375" style="53" bestFit="1" customWidth="1"/>
    <col min="11763" max="11763" width="9.28515625" style="53"/>
    <col min="11764" max="11764" width="7.5703125" style="53" customWidth="1"/>
    <col min="11765" max="11767" width="9.28515625" style="53"/>
    <col min="11768" max="11768" width="13" style="53" customWidth="1"/>
    <col min="11769" max="11769" width="13.42578125" style="53" customWidth="1"/>
    <col min="11770" max="11773" width="9.28515625" style="53"/>
    <col min="11774" max="11774" width="10" style="53" customWidth="1"/>
    <col min="11775" max="12004" width="9.28515625" style="53"/>
    <col min="12005" max="12005" width="10.28515625" style="53" customWidth="1"/>
    <col min="12006" max="12006" width="12.7109375" style="53" customWidth="1"/>
    <col min="12007" max="12007" width="9" style="53" customWidth="1"/>
    <col min="12008" max="12008" width="10.28515625" style="53" customWidth="1"/>
    <col min="12009" max="12009" width="7" style="53" customWidth="1"/>
    <col min="12010" max="12010" width="4.5703125" style="53" customWidth="1"/>
    <col min="12011" max="12012" width="6.7109375" style="53" customWidth="1"/>
    <col min="12013" max="12013" width="7.5703125" style="53" customWidth="1"/>
    <col min="12014" max="12014" width="6.42578125" style="53" customWidth="1"/>
    <col min="12015" max="12015" width="7" style="53" customWidth="1"/>
    <col min="12016" max="12016" width="7.28515625" style="53" customWidth="1"/>
    <col min="12017" max="12017" width="9.28515625" style="53"/>
    <col min="12018" max="12018" width="10.7109375" style="53" bestFit="1" customWidth="1"/>
    <col min="12019" max="12019" width="9.28515625" style="53"/>
    <col min="12020" max="12020" width="7.5703125" style="53" customWidth="1"/>
    <col min="12021" max="12023" width="9.28515625" style="53"/>
    <col min="12024" max="12024" width="13" style="53" customWidth="1"/>
    <col min="12025" max="12025" width="13.42578125" style="53" customWidth="1"/>
    <col min="12026" max="12029" width="9.28515625" style="53"/>
    <col min="12030" max="12030" width="10" style="53" customWidth="1"/>
    <col min="12031" max="12260" width="9.28515625" style="53"/>
    <col min="12261" max="12261" width="10.28515625" style="53" customWidth="1"/>
    <col min="12262" max="12262" width="12.7109375" style="53" customWidth="1"/>
    <col min="12263" max="12263" width="9" style="53" customWidth="1"/>
    <col min="12264" max="12264" width="10.28515625" style="53" customWidth="1"/>
    <col min="12265" max="12265" width="7" style="53" customWidth="1"/>
    <col min="12266" max="12266" width="4.5703125" style="53" customWidth="1"/>
    <col min="12267" max="12268" width="6.7109375" style="53" customWidth="1"/>
    <col min="12269" max="12269" width="7.5703125" style="53" customWidth="1"/>
    <col min="12270" max="12270" width="6.42578125" style="53" customWidth="1"/>
    <col min="12271" max="12271" width="7" style="53" customWidth="1"/>
    <col min="12272" max="12272" width="7.28515625" style="53" customWidth="1"/>
    <col min="12273" max="12273" width="9.28515625" style="53"/>
    <col min="12274" max="12274" width="10.7109375" style="53" bestFit="1" customWidth="1"/>
    <col min="12275" max="12275" width="9.28515625" style="53"/>
    <col min="12276" max="12276" width="7.5703125" style="53" customWidth="1"/>
    <col min="12277" max="12279" width="9.28515625" style="53"/>
    <col min="12280" max="12280" width="13" style="53" customWidth="1"/>
    <col min="12281" max="12281" width="13.42578125" style="53" customWidth="1"/>
    <col min="12282" max="12285" width="9.28515625" style="53"/>
    <col min="12286" max="12286" width="10" style="53" customWidth="1"/>
    <col min="12287" max="12516" width="9.28515625" style="53"/>
    <col min="12517" max="12517" width="10.28515625" style="53" customWidth="1"/>
    <col min="12518" max="12518" width="12.7109375" style="53" customWidth="1"/>
    <col min="12519" max="12519" width="9" style="53" customWidth="1"/>
    <col min="12520" max="12520" width="10.28515625" style="53" customWidth="1"/>
    <col min="12521" max="12521" width="7" style="53" customWidth="1"/>
    <col min="12522" max="12522" width="4.5703125" style="53" customWidth="1"/>
    <col min="12523" max="12524" width="6.7109375" style="53" customWidth="1"/>
    <col min="12525" max="12525" width="7.5703125" style="53" customWidth="1"/>
    <col min="12526" max="12526" width="6.42578125" style="53" customWidth="1"/>
    <col min="12527" max="12527" width="7" style="53" customWidth="1"/>
    <col min="12528" max="12528" width="7.28515625" style="53" customWidth="1"/>
    <col min="12529" max="12529" width="9.28515625" style="53"/>
    <col min="12530" max="12530" width="10.7109375" style="53" bestFit="1" customWidth="1"/>
    <col min="12531" max="12531" width="9.28515625" style="53"/>
    <col min="12532" max="12532" width="7.5703125" style="53" customWidth="1"/>
    <col min="12533" max="12535" width="9.28515625" style="53"/>
    <col min="12536" max="12536" width="13" style="53" customWidth="1"/>
    <col min="12537" max="12537" width="13.42578125" style="53" customWidth="1"/>
    <col min="12538" max="12541" width="9.28515625" style="53"/>
    <col min="12542" max="12542" width="10" style="53" customWidth="1"/>
    <col min="12543" max="12772" width="9.28515625" style="53"/>
    <col min="12773" max="12773" width="10.28515625" style="53" customWidth="1"/>
    <col min="12774" max="12774" width="12.7109375" style="53" customWidth="1"/>
    <col min="12775" max="12775" width="9" style="53" customWidth="1"/>
    <col min="12776" max="12776" width="10.28515625" style="53" customWidth="1"/>
    <col min="12777" max="12777" width="7" style="53" customWidth="1"/>
    <col min="12778" max="12778" width="4.5703125" style="53" customWidth="1"/>
    <col min="12779" max="12780" width="6.7109375" style="53" customWidth="1"/>
    <col min="12781" max="12781" width="7.5703125" style="53" customWidth="1"/>
    <col min="12782" max="12782" width="6.42578125" style="53" customWidth="1"/>
    <col min="12783" max="12783" width="7" style="53" customWidth="1"/>
    <col min="12784" max="12784" width="7.28515625" style="53" customWidth="1"/>
    <col min="12785" max="12785" width="9.28515625" style="53"/>
    <col min="12786" max="12786" width="10.7109375" style="53" bestFit="1" customWidth="1"/>
    <col min="12787" max="12787" width="9.28515625" style="53"/>
    <col min="12788" max="12788" width="7.5703125" style="53" customWidth="1"/>
    <col min="12789" max="12791" width="9.28515625" style="53"/>
    <col min="12792" max="12792" width="13" style="53" customWidth="1"/>
    <col min="12793" max="12793" width="13.42578125" style="53" customWidth="1"/>
    <col min="12794" max="12797" width="9.28515625" style="53"/>
    <col min="12798" max="12798" width="10" style="53" customWidth="1"/>
    <col min="12799" max="13028" width="9.28515625" style="53"/>
    <col min="13029" max="13029" width="10.28515625" style="53" customWidth="1"/>
    <col min="13030" max="13030" width="12.7109375" style="53" customWidth="1"/>
    <col min="13031" max="13031" width="9" style="53" customWidth="1"/>
    <col min="13032" max="13032" width="10.28515625" style="53" customWidth="1"/>
    <col min="13033" max="13033" width="7" style="53" customWidth="1"/>
    <col min="13034" max="13034" width="4.5703125" style="53" customWidth="1"/>
    <col min="13035" max="13036" width="6.7109375" style="53" customWidth="1"/>
    <col min="13037" max="13037" width="7.5703125" style="53" customWidth="1"/>
    <col min="13038" max="13038" width="6.42578125" style="53" customWidth="1"/>
    <col min="13039" max="13039" width="7" style="53" customWidth="1"/>
    <col min="13040" max="13040" width="7.28515625" style="53" customWidth="1"/>
    <col min="13041" max="13041" width="9.28515625" style="53"/>
    <col min="13042" max="13042" width="10.7109375" style="53" bestFit="1" customWidth="1"/>
    <col min="13043" max="13043" width="9.28515625" style="53"/>
    <col min="13044" max="13044" width="7.5703125" style="53" customWidth="1"/>
    <col min="13045" max="13047" width="9.28515625" style="53"/>
    <col min="13048" max="13048" width="13" style="53" customWidth="1"/>
    <col min="13049" max="13049" width="13.42578125" style="53" customWidth="1"/>
    <col min="13050" max="13053" width="9.28515625" style="53"/>
    <col min="13054" max="13054" width="10" style="53" customWidth="1"/>
    <col min="13055" max="13284" width="9.28515625" style="53"/>
    <col min="13285" max="13285" width="10.28515625" style="53" customWidth="1"/>
    <col min="13286" max="13286" width="12.7109375" style="53" customWidth="1"/>
    <col min="13287" max="13287" width="9" style="53" customWidth="1"/>
    <col min="13288" max="13288" width="10.28515625" style="53" customWidth="1"/>
    <col min="13289" max="13289" width="7" style="53" customWidth="1"/>
    <col min="13290" max="13290" width="4.5703125" style="53" customWidth="1"/>
    <col min="13291" max="13292" width="6.7109375" style="53" customWidth="1"/>
    <col min="13293" max="13293" width="7.5703125" style="53" customWidth="1"/>
    <col min="13294" max="13294" width="6.42578125" style="53" customWidth="1"/>
    <col min="13295" max="13295" width="7" style="53" customWidth="1"/>
    <col min="13296" max="13296" width="7.28515625" style="53" customWidth="1"/>
    <col min="13297" max="13297" width="9.28515625" style="53"/>
    <col min="13298" max="13298" width="10.7109375" style="53" bestFit="1" customWidth="1"/>
    <col min="13299" max="13299" width="9.28515625" style="53"/>
    <col min="13300" max="13300" width="7.5703125" style="53" customWidth="1"/>
    <col min="13301" max="13303" width="9.28515625" style="53"/>
    <col min="13304" max="13304" width="13" style="53" customWidth="1"/>
    <col min="13305" max="13305" width="13.42578125" style="53" customWidth="1"/>
    <col min="13306" max="13309" width="9.28515625" style="53"/>
    <col min="13310" max="13310" width="10" style="53" customWidth="1"/>
    <col min="13311" max="13540" width="9.28515625" style="53"/>
    <col min="13541" max="13541" width="10.28515625" style="53" customWidth="1"/>
    <col min="13542" max="13542" width="12.7109375" style="53" customWidth="1"/>
    <col min="13543" max="13543" width="9" style="53" customWidth="1"/>
    <col min="13544" max="13544" width="10.28515625" style="53" customWidth="1"/>
    <col min="13545" max="13545" width="7" style="53" customWidth="1"/>
    <col min="13546" max="13546" width="4.5703125" style="53" customWidth="1"/>
    <col min="13547" max="13548" width="6.7109375" style="53" customWidth="1"/>
    <col min="13549" max="13549" width="7.5703125" style="53" customWidth="1"/>
    <col min="13550" max="13550" width="6.42578125" style="53" customWidth="1"/>
    <col min="13551" max="13551" width="7" style="53" customWidth="1"/>
    <col min="13552" max="13552" width="7.28515625" style="53" customWidth="1"/>
    <col min="13553" max="13553" width="9.28515625" style="53"/>
    <col min="13554" max="13554" width="10.7109375" style="53" bestFit="1" customWidth="1"/>
    <col min="13555" max="13555" width="9.28515625" style="53"/>
    <col min="13556" max="13556" width="7.5703125" style="53" customWidth="1"/>
    <col min="13557" max="13559" width="9.28515625" style="53"/>
    <col min="13560" max="13560" width="13" style="53" customWidth="1"/>
    <col min="13561" max="13561" width="13.42578125" style="53" customWidth="1"/>
    <col min="13562" max="13565" width="9.28515625" style="53"/>
    <col min="13566" max="13566" width="10" style="53" customWidth="1"/>
    <col min="13567" max="13796" width="9.28515625" style="53"/>
    <col min="13797" max="13797" width="10.28515625" style="53" customWidth="1"/>
    <col min="13798" max="13798" width="12.7109375" style="53" customWidth="1"/>
    <col min="13799" max="13799" width="9" style="53" customWidth="1"/>
    <col min="13800" max="13800" width="10.28515625" style="53" customWidth="1"/>
    <col min="13801" max="13801" width="7" style="53" customWidth="1"/>
    <col min="13802" max="13802" width="4.5703125" style="53" customWidth="1"/>
    <col min="13803" max="13804" width="6.7109375" style="53" customWidth="1"/>
    <col min="13805" max="13805" width="7.5703125" style="53" customWidth="1"/>
    <col min="13806" max="13806" width="6.42578125" style="53" customWidth="1"/>
    <col min="13807" max="13807" width="7" style="53" customWidth="1"/>
    <col min="13808" max="13808" width="7.28515625" style="53" customWidth="1"/>
    <col min="13809" max="13809" width="9.28515625" style="53"/>
    <col min="13810" max="13810" width="10.7109375" style="53" bestFit="1" customWidth="1"/>
    <col min="13811" max="13811" width="9.28515625" style="53"/>
    <col min="13812" max="13812" width="7.5703125" style="53" customWidth="1"/>
    <col min="13813" max="13815" width="9.28515625" style="53"/>
    <col min="13816" max="13816" width="13" style="53" customWidth="1"/>
    <col min="13817" max="13817" width="13.42578125" style="53" customWidth="1"/>
    <col min="13818" max="13821" width="9.28515625" style="53"/>
    <col min="13822" max="13822" width="10" style="53" customWidth="1"/>
    <col min="13823" max="14052" width="9.28515625" style="53"/>
    <col min="14053" max="14053" width="10.28515625" style="53" customWidth="1"/>
    <col min="14054" max="14054" width="12.7109375" style="53" customWidth="1"/>
    <col min="14055" max="14055" width="9" style="53" customWidth="1"/>
    <col min="14056" max="14056" width="10.28515625" style="53" customWidth="1"/>
    <col min="14057" max="14057" width="7" style="53" customWidth="1"/>
    <col min="14058" max="14058" width="4.5703125" style="53" customWidth="1"/>
    <col min="14059" max="14060" width="6.7109375" style="53" customWidth="1"/>
    <col min="14061" max="14061" width="7.5703125" style="53" customWidth="1"/>
    <col min="14062" max="14062" width="6.42578125" style="53" customWidth="1"/>
    <col min="14063" max="14063" width="7" style="53" customWidth="1"/>
    <col min="14064" max="14064" width="7.28515625" style="53" customWidth="1"/>
    <col min="14065" max="14065" width="9.28515625" style="53"/>
    <col min="14066" max="14066" width="10.7109375" style="53" bestFit="1" customWidth="1"/>
    <col min="14067" max="14067" width="9.28515625" style="53"/>
    <col min="14068" max="14068" width="7.5703125" style="53" customWidth="1"/>
    <col min="14069" max="14071" width="9.28515625" style="53"/>
    <col min="14072" max="14072" width="13" style="53" customWidth="1"/>
    <col min="14073" max="14073" width="13.42578125" style="53" customWidth="1"/>
    <col min="14074" max="14077" width="9.28515625" style="53"/>
    <col min="14078" max="14078" width="10" style="53" customWidth="1"/>
    <col min="14079" max="14308" width="9.28515625" style="53"/>
    <col min="14309" max="14309" width="10.28515625" style="53" customWidth="1"/>
    <col min="14310" max="14310" width="12.7109375" style="53" customWidth="1"/>
    <col min="14311" max="14311" width="9" style="53" customWidth="1"/>
    <col min="14312" max="14312" width="10.28515625" style="53" customWidth="1"/>
    <col min="14313" max="14313" width="7" style="53" customWidth="1"/>
    <col min="14314" max="14314" width="4.5703125" style="53" customWidth="1"/>
    <col min="14315" max="14316" width="6.7109375" style="53" customWidth="1"/>
    <col min="14317" max="14317" width="7.5703125" style="53" customWidth="1"/>
    <col min="14318" max="14318" width="6.42578125" style="53" customWidth="1"/>
    <col min="14319" max="14319" width="7" style="53" customWidth="1"/>
    <col min="14320" max="14320" width="7.28515625" style="53" customWidth="1"/>
    <col min="14321" max="14321" width="9.28515625" style="53"/>
    <col min="14322" max="14322" width="10.7109375" style="53" bestFit="1" customWidth="1"/>
    <col min="14323" max="14323" width="9.28515625" style="53"/>
    <col min="14324" max="14324" width="7.5703125" style="53" customWidth="1"/>
    <col min="14325" max="14327" width="9.28515625" style="53"/>
    <col min="14328" max="14328" width="13" style="53" customWidth="1"/>
    <col min="14329" max="14329" width="13.42578125" style="53" customWidth="1"/>
    <col min="14330" max="14333" width="9.28515625" style="53"/>
    <col min="14334" max="14334" width="10" style="53" customWidth="1"/>
    <col min="14335" max="14564" width="9.28515625" style="53"/>
    <col min="14565" max="14565" width="10.28515625" style="53" customWidth="1"/>
    <col min="14566" max="14566" width="12.7109375" style="53" customWidth="1"/>
    <col min="14567" max="14567" width="9" style="53" customWidth="1"/>
    <col min="14568" max="14568" width="10.28515625" style="53" customWidth="1"/>
    <col min="14569" max="14569" width="7" style="53" customWidth="1"/>
    <col min="14570" max="14570" width="4.5703125" style="53" customWidth="1"/>
    <col min="14571" max="14572" width="6.7109375" style="53" customWidth="1"/>
    <col min="14573" max="14573" width="7.5703125" style="53" customWidth="1"/>
    <col min="14574" max="14574" width="6.42578125" style="53" customWidth="1"/>
    <col min="14575" max="14575" width="7" style="53" customWidth="1"/>
    <col min="14576" max="14576" width="7.28515625" style="53" customWidth="1"/>
    <col min="14577" max="14577" width="9.28515625" style="53"/>
    <col min="14578" max="14578" width="10.7109375" style="53" bestFit="1" customWidth="1"/>
    <col min="14579" max="14579" width="9.28515625" style="53"/>
    <col min="14580" max="14580" width="7.5703125" style="53" customWidth="1"/>
    <col min="14581" max="14583" width="9.28515625" style="53"/>
    <col min="14584" max="14584" width="13" style="53" customWidth="1"/>
    <col min="14585" max="14585" width="13.42578125" style="53" customWidth="1"/>
    <col min="14586" max="14589" width="9.28515625" style="53"/>
    <col min="14590" max="14590" width="10" style="53" customWidth="1"/>
    <col min="14591" max="14820" width="9.28515625" style="53"/>
    <col min="14821" max="14821" width="10.28515625" style="53" customWidth="1"/>
    <col min="14822" max="14822" width="12.7109375" style="53" customWidth="1"/>
    <col min="14823" max="14823" width="9" style="53" customWidth="1"/>
    <col min="14824" max="14824" width="10.28515625" style="53" customWidth="1"/>
    <col min="14825" max="14825" width="7" style="53" customWidth="1"/>
    <col min="14826" max="14826" width="4.5703125" style="53" customWidth="1"/>
    <col min="14827" max="14828" width="6.7109375" style="53" customWidth="1"/>
    <col min="14829" max="14829" width="7.5703125" style="53" customWidth="1"/>
    <col min="14830" max="14830" width="6.42578125" style="53" customWidth="1"/>
    <col min="14831" max="14831" width="7" style="53" customWidth="1"/>
    <col min="14832" max="14832" width="7.28515625" style="53" customWidth="1"/>
    <col min="14833" max="14833" width="9.28515625" style="53"/>
    <col min="14834" max="14834" width="10.7109375" style="53" bestFit="1" customWidth="1"/>
    <col min="14835" max="14835" width="9.28515625" style="53"/>
    <col min="14836" max="14836" width="7.5703125" style="53" customWidth="1"/>
    <col min="14837" max="14839" width="9.28515625" style="53"/>
    <col min="14840" max="14840" width="13" style="53" customWidth="1"/>
    <col min="14841" max="14841" width="13.42578125" style="53" customWidth="1"/>
    <col min="14842" max="14845" width="9.28515625" style="53"/>
    <col min="14846" max="14846" width="10" style="53" customWidth="1"/>
    <col min="14847" max="15076" width="9.28515625" style="53"/>
    <col min="15077" max="15077" width="10.28515625" style="53" customWidth="1"/>
    <col min="15078" max="15078" width="12.7109375" style="53" customWidth="1"/>
    <col min="15079" max="15079" width="9" style="53" customWidth="1"/>
    <col min="15080" max="15080" width="10.28515625" style="53" customWidth="1"/>
    <col min="15081" max="15081" width="7" style="53" customWidth="1"/>
    <col min="15082" max="15082" width="4.5703125" style="53" customWidth="1"/>
    <col min="15083" max="15084" width="6.7109375" style="53" customWidth="1"/>
    <col min="15085" max="15085" width="7.5703125" style="53" customWidth="1"/>
    <col min="15086" max="15086" width="6.42578125" style="53" customWidth="1"/>
    <col min="15087" max="15087" width="7" style="53" customWidth="1"/>
    <col min="15088" max="15088" width="7.28515625" style="53" customWidth="1"/>
    <col min="15089" max="15089" width="9.28515625" style="53"/>
    <col min="15090" max="15090" width="10.7109375" style="53" bestFit="1" customWidth="1"/>
    <col min="15091" max="15091" width="9.28515625" style="53"/>
    <col min="15092" max="15092" width="7.5703125" style="53" customWidth="1"/>
    <col min="15093" max="15095" width="9.28515625" style="53"/>
    <col min="15096" max="15096" width="13" style="53" customWidth="1"/>
    <col min="15097" max="15097" width="13.42578125" style="53" customWidth="1"/>
    <col min="15098" max="15101" width="9.28515625" style="53"/>
    <col min="15102" max="15102" width="10" style="53" customWidth="1"/>
    <col min="15103" max="15332" width="9.28515625" style="53"/>
    <col min="15333" max="15333" width="10.28515625" style="53" customWidth="1"/>
    <col min="15334" max="15334" width="12.7109375" style="53" customWidth="1"/>
    <col min="15335" max="15335" width="9" style="53" customWidth="1"/>
    <col min="15336" max="15336" width="10.28515625" style="53" customWidth="1"/>
    <col min="15337" max="15337" width="7" style="53" customWidth="1"/>
    <col min="15338" max="15338" width="4.5703125" style="53" customWidth="1"/>
    <col min="15339" max="15340" width="6.7109375" style="53" customWidth="1"/>
    <col min="15341" max="15341" width="7.5703125" style="53" customWidth="1"/>
    <col min="15342" max="15342" width="6.42578125" style="53" customWidth="1"/>
    <col min="15343" max="15343" width="7" style="53" customWidth="1"/>
    <col min="15344" max="15344" width="7.28515625" style="53" customWidth="1"/>
    <col min="15345" max="15345" width="9.28515625" style="53"/>
    <col min="15346" max="15346" width="10.7109375" style="53" bestFit="1" customWidth="1"/>
    <col min="15347" max="15347" width="9.28515625" style="53"/>
    <col min="15348" max="15348" width="7.5703125" style="53" customWidth="1"/>
    <col min="15349" max="15351" width="9.28515625" style="53"/>
    <col min="15352" max="15352" width="13" style="53" customWidth="1"/>
    <col min="15353" max="15353" width="13.42578125" style="53" customWidth="1"/>
    <col min="15354" max="15357" width="9.28515625" style="53"/>
    <col min="15358" max="15358" width="10" style="53" customWidth="1"/>
    <col min="15359" max="15588" width="9.28515625" style="53"/>
    <col min="15589" max="15589" width="10.28515625" style="53" customWidth="1"/>
    <col min="15590" max="15590" width="12.7109375" style="53" customWidth="1"/>
    <col min="15591" max="15591" width="9" style="53" customWidth="1"/>
    <col min="15592" max="15592" width="10.28515625" style="53" customWidth="1"/>
    <col min="15593" max="15593" width="7" style="53" customWidth="1"/>
    <col min="15594" max="15594" width="4.5703125" style="53" customWidth="1"/>
    <col min="15595" max="15596" width="6.7109375" style="53" customWidth="1"/>
    <col min="15597" max="15597" width="7.5703125" style="53" customWidth="1"/>
    <col min="15598" max="15598" width="6.42578125" style="53" customWidth="1"/>
    <col min="15599" max="15599" width="7" style="53" customWidth="1"/>
    <col min="15600" max="15600" width="7.28515625" style="53" customWidth="1"/>
    <col min="15601" max="15601" width="9.28515625" style="53"/>
    <col min="15602" max="15602" width="10.7109375" style="53" bestFit="1" customWidth="1"/>
    <col min="15603" max="15603" width="9.28515625" style="53"/>
    <col min="15604" max="15604" width="7.5703125" style="53" customWidth="1"/>
    <col min="15605" max="15607" width="9.28515625" style="53"/>
    <col min="15608" max="15608" width="13" style="53" customWidth="1"/>
    <col min="15609" max="15609" width="13.42578125" style="53" customWidth="1"/>
    <col min="15610" max="15613" width="9.28515625" style="53"/>
    <col min="15614" max="15614" width="10" style="53" customWidth="1"/>
    <col min="15615" max="15844" width="9.28515625" style="53"/>
    <col min="15845" max="15845" width="10.28515625" style="53" customWidth="1"/>
    <col min="15846" max="15846" width="12.7109375" style="53" customWidth="1"/>
    <col min="15847" max="15847" width="9" style="53" customWidth="1"/>
    <col min="15848" max="15848" width="10.28515625" style="53" customWidth="1"/>
    <col min="15849" max="15849" width="7" style="53" customWidth="1"/>
    <col min="15850" max="15850" width="4.5703125" style="53" customWidth="1"/>
    <col min="15851" max="15852" width="6.7109375" style="53" customWidth="1"/>
    <col min="15853" max="15853" width="7.5703125" style="53" customWidth="1"/>
    <col min="15854" max="15854" width="6.42578125" style="53" customWidth="1"/>
    <col min="15855" max="15855" width="7" style="53" customWidth="1"/>
    <col min="15856" max="15856" width="7.28515625" style="53" customWidth="1"/>
    <col min="15857" max="15857" width="9.28515625" style="53"/>
    <col min="15858" max="15858" width="10.7109375" style="53" bestFit="1" customWidth="1"/>
    <col min="15859" max="15859" width="9.28515625" style="53"/>
    <col min="15860" max="15860" width="7.5703125" style="53" customWidth="1"/>
    <col min="15861" max="15863" width="9.28515625" style="53"/>
    <col min="15864" max="15864" width="13" style="53" customWidth="1"/>
    <col min="15865" max="15865" width="13.42578125" style="53" customWidth="1"/>
    <col min="15866" max="15869" width="9.28515625" style="53"/>
    <col min="15870" max="15870" width="10" style="53" customWidth="1"/>
    <col min="15871" max="16100" width="9.28515625" style="53"/>
    <col min="16101" max="16101" width="10.28515625" style="53" customWidth="1"/>
    <col min="16102" max="16102" width="12.7109375" style="53" customWidth="1"/>
    <col min="16103" max="16103" width="9" style="53" customWidth="1"/>
    <col min="16104" max="16104" width="10.28515625" style="53" customWidth="1"/>
    <col min="16105" max="16105" width="7" style="53" customWidth="1"/>
    <col min="16106" max="16106" width="4.5703125" style="53" customWidth="1"/>
    <col min="16107" max="16108" width="6.7109375" style="53" customWidth="1"/>
    <col min="16109" max="16109" width="7.5703125" style="53" customWidth="1"/>
    <col min="16110" max="16110" width="6.42578125" style="53" customWidth="1"/>
    <col min="16111" max="16111" width="7" style="53" customWidth="1"/>
    <col min="16112" max="16112" width="7.28515625" style="53" customWidth="1"/>
    <col min="16113" max="16113" width="9.28515625" style="53"/>
    <col min="16114" max="16114" width="10.7109375" style="53" bestFit="1" customWidth="1"/>
    <col min="16115" max="16115" width="9.28515625" style="53"/>
    <col min="16116" max="16116" width="7.5703125" style="53" customWidth="1"/>
    <col min="16117" max="16119" width="9.28515625" style="53"/>
    <col min="16120" max="16120" width="13" style="53" customWidth="1"/>
    <col min="16121" max="16121" width="13.42578125" style="53" customWidth="1"/>
    <col min="16122" max="16125" width="9.28515625" style="53"/>
    <col min="16126" max="16126" width="10" style="53" customWidth="1"/>
    <col min="16127" max="16384" width="9.28515625" style="53"/>
  </cols>
  <sheetData>
    <row r="1" spans="1:17" x14ac:dyDescent="0.2">
      <c r="A1" s="124" t="s">
        <v>85</v>
      </c>
    </row>
    <row r="2" spans="1:17" ht="17.25" x14ac:dyDescent="0.25">
      <c r="A2" s="856" t="s">
        <v>476</v>
      </c>
      <c r="M2" s="221"/>
    </row>
    <row r="3" spans="1:17" ht="15.75" x14ac:dyDescent="0.25">
      <c r="A3" s="809"/>
      <c r="H3" s="107"/>
    </row>
    <row r="4" spans="1:17" ht="116.65" customHeight="1" x14ac:dyDescent="0.2">
      <c r="A4" s="304"/>
      <c r="B4" s="305"/>
      <c r="C4" s="306" t="s">
        <v>25</v>
      </c>
      <c r="D4" s="306" t="s">
        <v>26</v>
      </c>
      <c r="E4" s="306" t="s">
        <v>27</v>
      </c>
      <c r="F4" s="306" t="s">
        <v>275</v>
      </c>
      <c r="G4" s="306" t="s">
        <v>28</v>
      </c>
      <c r="H4" s="306" t="s">
        <v>29</v>
      </c>
      <c r="I4" s="306" t="s">
        <v>30</v>
      </c>
      <c r="J4" s="306" t="s">
        <v>31</v>
      </c>
      <c r="K4" s="306" t="s">
        <v>32</v>
      </c>
      <c r="L4" s="306" t="s">
        <v>33</v>
      </c>
      <c r="M4" s="306" t="s">
        <v>34</v>
      </c>
      <c r="N4" s="306" t="s">
        <v>75</v>
      </c>
      <c r="O4" s="307"/>
      <c r="P4" s="217"/>
      <c r="Q4" s="53" t="s">
        <v>108</v>
      </c>
    </row>
    <row r="5" spans="1:17" ht="20.25" customHeight="1" x14ac:dyDescent="0.2">
      <c r="A5" s="1192" t="s">
        <v>588</v>
      </c>
      <c r="B5" s="370" t="s">
        <v>278</v>
      </c>
      <c r="C5" s="667">
        <v>0</v>
      </c>
      <c r="D5" s="667">
        <v>0</v>
      </c>
      <c r="E5" s="667">
        <v>0</v>
      </c>
      <c r="F5" s="667">
        <v>0</v>
      </c>
      <c r="G5" s="667">
        <v>0</v>
      </c>
      <c r="H5" s="667">
        <v>0</v>
      </c>
      <c r="I5" s="667">
        <v>0</v>
      </c>
      <c r="J5" s="667">
        <v>0</v>
      </c>
      <c r="K5" s="667">
        <v>0</v>
      </c>
      <c r="L5" s="667">
        <v>0</v>
      </c>
      <c r="M5" s="667">
        <v>0</v>
      </c>
      <c r="N5" s="382">
        <f>SUM(C5:M5)</f>
        <v>0</v>
      </c>
      <c r="O5" s="665"/>
    </row>
    <row r="6" spans="1:17" ht="20.25" customHeight="1" x14ac:dyDescent="0.2">
      <c r="A6" s="1196"/>
      <c r="B6" s="215" t="s">
        <v>279</v>
      </c>
      <c r="C6" s="660">
        <v>0</v>
      </c>
      <c r="D6" s="660">
        <v>0</v>
      </c>
      <c r="E6" s="660">
        <v>0</v>
      </c>
      <c r="F6" s="660">
        <v>0</v>
      </c>
      <c r="G6" s="660">
        <v>0</v>
      </c>
      <c r="H6" s="660">
        <v>0</v>
      </c>
      <c r="I6" s="660">
        <v>0</v>
      </c>
      <c r="J6" s="660">
        <v>0</v>
      </c>
      <c r="K6" s="660">
        <v>0</v>
      </c>
      <c r="L6" s="660">
        <v>0</v>
      </c>
      <c r="M6" s="660">
        <v>0</v>
      </c>
      <c r="N6" s="247">
        <f>SUM(C6:M6)</f>
        <v>0</v>
      </c>
      <c r="O6" s="247"/>
    </row>
    <row r="7" spans="1:17" ht="20.25" customHeight="1" x14ac:dyDescent="0.2">
      <c r="A7" s="1196"/>
      <c r="B7" s="679" t="s">
        <v>37</v>
      </c>
      <c r="C7" s="666">
        <v>0</v>
      </c>
      <c r="D7" s="666">
        <v>0</v>
      </c>
      <c r="E7" s="666">
        <v>8</v>
      </c>
      <c r="F7" s="666">
        <v>0</v>
      </c>
      <c r="G7" s="666">
        <v>6</v>
      </c>
      <c r="H7" s="666">
        <v>5</v>
      </c>
      <c r="I7" s="666">
        <v>0</v>
      </c>
      <c r="J7" s="666">
        <v>0</v>
      </c>
      <c r="K7" s="666">
        <v>0</v>
      </c>
      <c r="L7" s="666">
        <v>4</v>
      </c>
      <c r="M7" s="666">
        <v>17</v>
      </c>
      <c r="N7" s="653">
        <f>SUM(C7:M7)</f>
        <v>40</v>
      </c>
      <c r="O7" s="653"/>
    </row>
    <row r="8" spans="1:17" ht="20.25" customHeight="1" x14ac:dyDescent="0.2">
      <c r="A8" s="1196"/>
      <c r="B8" s="215" t="s">
        <v>79</v>
      </c>
      <c r="C8" s="333">
        <f t="shared" ref="C8:M8" si="0">SUM(C5:C7)</f>
        <v>0</v>
      </c>
      <c r="D8" s="333">
        <f t="shared" si="0"/>
        <v>0</v>
      </c>
      <c r="E8" s="333">
        <f t="shared" si="0"/>
        <v>8</v>
      </c>
      <c r="F8" s="333">
        <f t="shared" si="0"/>
        <v>0</v>
      </c>
      <c r="G8" s="333">
        <f t="shared" si="0"/>
        <v>6</v>
      </c>
      <c r="H8" s="333">
        <f t="shared" si="0"/>
        <v>5</v>
      </c>
      <c r="I8" s="333">
        <f t="shared" si="0"/>
        <v>0</v>
      </c>
      <c r="J8" s="333">
        <f t="shared" si="0"/>
        <v>0</v>
      </c>
      <c r="K8" s="333">
        <f t="shared" si="0"/>
        <v>0</v>
      </c>
      <c r="L8" s="333">
        <f t="shared" si="0"/>
        <v>4</v>
      </c>
      <c r="M8" s="333">
        <f t="shared" si="0"/>
        <v>17</v>
      </c>
      <c r="N8" s="247">
        <f>SUM(C8:M8)</f>
        <v>40</v>
      </c>
      <c r="O8" s="247"/>
    </row>
    <row r="9" spans="1:17" ht="20.25" customHeight="1" x14ac:dyDescent="0.2">
      <c r="A9" s="243"/>
      <c r="B9" s="215"/>
      <c r="C9" s="333"/>
      <c r="D9" s="333"/>
      <c r="E9" s="333"/>
      <c r="F9" s="333"/>
      <c r="G9" s="333"/>
      <c r="H9" s="333"/>
      <c r="I9" s="333"/>
      <c r="J9" s="333"/>
      <c r="K9" s="333"/>
      <c r="L9" s="333"/>
      <c r="M9" s="333"/>
      <c r="N9" s="247"/>
      <c r="O9" s="247"/>
    </row>
    <row r="10" spans="1:17" ht="20.25" customHeight="1" x14ac:dyDescent="0.2">
      <c r="A10" s="1196" t="s">
        <v>339</v>
      </c>
      <c r="B10" s="214" t="s">
        <v>278</v>
      </c>
      <c r="C10" s="202">
        <v>268</v>
      </c>
      <c r="D10" s="202">
        <v>391</v>
      </c>
      <c r="E10" s="202">
        <v>540</v>
      </c>
      <c r="F10" s="202">
        <v>514</v>
      </c>
      <c r="G10" s="202">
        <v>452</v>
      </c>
      <c r="H10" s="202">
        <v>303</v>
      </c>
      <c r="I10" s="202">
        <v>348</v>
      </c>
      <c r="J10" s="202">
        <v>424</v>
      </c>
      <c r="K10" s="202">
        <v>278</v>
      </c>
      <c r="L10" s="202">
        <v>394</v>
      </c>
      <c r="M10" s="202">
        <v>762</v>
      </c>
      <c r="N10" s="250">
        <f>SUM(C10:M10)</f>
        <v>4674</v>
      </c>
      <c r="O10" s="250"/>
    </row>
    <row r="11" spans="1:17" ht="20.25" customHeight="1" x14ac:dyDescent="0.2">
      <c r="A11" s="1196"/>
      <c r="B11" s="215" t="s">
        <v>279</v>
      </c>
      <c r="C11" s="251">
        <v>40</v>
      </c>
      <c r="D11" s="251">
        <v>104</v>
      </c>
      <c r="E11" s="251">
        <v>113</v>
      </c>
      <c r="F11" s="251">
        <v>118</v>
      </c>
      <c r="G11" s="251">
        <v>100</v>
      </c>
      <c r="H11" s="251">
        <v>69</v>
      </c>
      <c r="I11" s="251">
        <v>82</v>
      </c>
      <c r="J11" s="251">
        <v>101</v>
      </c>
      <c r="K11" s="251">
        <v>43</v>
      </c>
      <c r="L11" s="251">
        <v>98</v>
      </c>
      <c r="M11" s="251">
        <v>191</v>
      </c>
      <c r="N11" s="252">
        <f>SUM(C11:M11)</f>
        <v>1059</v>
      </c>
      <c r="O11" s="252"/>
    </row>
    <row r="12" spans="1:17" ht="20.25" customHeight="1" x14ac:dyDescent="0.2">
      <c r="A12" s="1196"/>
      <c r="B12" s="214" t="s">
        <v>37</v>
      </c>
      <c r="C12" s="202">
        <v>11</v>
      </c>
      <c r="D12" s="202">
        <v>82</v>
      </c>
      <c r="E12" s="202">
        <v>59</v>
      </c>
      <c r="F12" s="202">
        <v>83</v>
      </c>
      <c r="G12" s="202">
        <v>81</v>
      </c>
      <c r="H12" s="202">
        <v>153</v>
      </c>
      <c r="I12" s="202">
        <v>68</v>
      </c>
      <c r="J12" s="202">
        <v>82</v>
      </c>
      <c r="K12" s="202">
        <v>38</v>
      </c>
      <c r="L12" s="202">
        <v>76</v>
      </c>
      <c r="M12" s="202">
        <v>230</v>
      </c>
      <c r="N12" s="250">
        <f>SUM(C12:M12)</f>
        <v>963</v>
      </c>
      <c r="O12" s="250"/>
    </row>
    <row r="13" spans="1:17" ht="20.25" customHeight="1" x14ac:dyDescent="0.2">
      <c r="A13" s="1196"/>
      <c r="B13" s="215" t="s">
        <v>79</v>
      </c>
      <c r="C13" s="251">
        <f t="shared" ref="C13:M13" si="1">SUM(C10:C12)</f>
        <v>319</v>
      </c>
      <c r="D13" s="251">
        <f t="shared" si="1"/>
        <v>577</v>
      </c>
      <c r="E13" s="251">
        <f t="shared" si="1"/>
        <v>712</v>
      </c>
      <c r="F13" s="251">
        <f t="shared" si="1"/>
        <v>715</v>
      </c>
      <c r="G13" s="251">
        <f t="shared" si="1"/>
        <v>633</v>
      </c>
      <c r="H13" s="251">
        <f t="shared" si="1"/>
        <v>525</v>
      </c>
      <c r="I13" s="251">
        <f t="shared" si="1"/>
        <v>498</v>
      </c>
      <c r="J13" s="251">
        <f t="shared" si="1"/>
        <v>607</v>
      </c>
      <c r="K13" s="251">
        <f t="shared" si="1"/>
        <v>359</v>
      </c>
      <c r="L13" s="251">
        <f t="shared" si="1"/>
        <v>568</v>
      </c>
      <c r="M13" s="251">
        <f t="shared" si="1"/>
        <v>1183</v>
      </c>
      <c r="N13" s="252">
        <f>SUM(C13:M13)</f>
        <v>6696</v>
      </c>
      <c r="O13" s="252"/>
    </row>
    <row r="14" spans="1:17" ht="20.25" customHeight="1" x14ac:dyDescent="0.2">
      <c r="A14" s="1197"/>
      <c r="B14" s="216" t="s">
        <v>143</v>
      </c>
      <c r="C14" s="253">
        <f>C12/C13</f>
        <v>3.4482758620689655E-2</v>
      </c>
      <c r="D14" s="253">
        <f t="shared" ref="D14:N14" si="2">D12/D13</f>
        <v>0.14211438474870017</v>
      </c>
      <c r="E14" s="253">
        <f t="shared" si="2"/>
        <v>8.2865168539325837E-2</v>
      </c>
      <c r="F14" s="253">
        <f t="shared" si="2"/>
        <v>0.11608391608391608</v>
      </c>
      <c r="G14" s="253">
        <f t="shared" si="2"/>
        <v>0.12796208530805686</v>
      </c>
      <c r="H14" s="253">
        <f t="shared" si="2"/>
        <v>0.29142857142857143</v>
      </c>
      <c r="I14" s="253">
        <f t="shared" si="2"/>
        <v>0.13654618473895583</v>
      </c>
      <c r="J14" s="253">
        <f t="shared" si="2"/>
        <v>0.13509060955518945</v>
      </c>
      <c r="K14" s="253">
        <f t="shared" si="2"/>
        <v>0.10584958217270195</v>
      </c>
      <c r="L14" s="253">
        <f t="shared" si="2"/>
        <v>0.13380281690140844</v>
      </c>
      <c r="M14" s="253">
        <f t="shared" si="2"/>
        <v>0.19442096365173289</v>
      </c>
      <c r="N14" s="254">
        <f t="shared" si="2"/>
        <v>0.14381720430107528</v>
      </c>
      <c r="O14" s="254"/>
    </row>
    <row r="15" spans="1:17" x14ac:dyDescent="0.2">
      <c r="A15" s="116" t="s">
        <v>84</v>
      </c>
      <c r="O15" s="544"/>
    </row>
    <row r="16" spans="1:17" s="544" customFormat="1" x14ac:dyDescent="0.2">
      <c r="A16" s="116"/>
    </row>
    <row r="17" spans="1:4" x14ac:dyDescent="0.2">
      <c r="A17" s="51" t="s">
        <v>56</v>
      </c>
    </row>
    <row r="18" spans="1:4" x14ac:dyDescent="0.2">
      <c r="A18" s="272" t="s">
        <v>341</v>
      </c>
      <c r="B18" s="110"/>
      <c r="C18" s="110"/>
      <c r="D18" s="110"/>
    </row>
    <row r="19" spans="1:4" x14ac:dyDescent="0.2">
      <c r="A19" s="272" t="s">
        <v>173</v>
      </c>
      <c r="B19" s="110"/>
    </row>
    <row r="20" spans="1:4" x14ac:dyDescent="0.2">
      <c r="A20" s="288" t="s">
        <v>376</v>
      </c>
    </row>
    <row r="21" spans="1:4" ht="15" x14ac:dyDescent="0.25">
      <c r="A21" s="231"/>
    </row>
  </sheetData>
  <mergeCells count="2">
    <mergeCell ref="A10:A14"/>
    <mergeCell ref="A5:A8"/>
  </mergeCells>
  <hyperlinks>
    <hyperlink ref="A1" location="Contents!A1" tooltip="Contents Page" display="Return to Contents Page"/>
  </hyperlinks>
  <pageMargins left="0.74803149606299213" right="0.74803149606299213" top="0.54" bottom="0.98425196850393704" header="0.51181102362204722" footer="0.51181102362204722"/>
  <pageSetup paperSize="9" scale="7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R54"/>
  <sheetViews>
    <sheetView showGridLines="0" zoomScaleNormal="100" workbookViewId="0">
      <pane ySplit="4" topLeftCell="A5" activePane="bottomLeft" state="frozen"/>
      <selection pane="bottomLeft" activeCell="A2" sqref="A2:O2"/>
    </sheetView>
  </sheetViews>
  <sheetFormatPr defaultColWidth="9.28515625" defaultRowHeight="12.75" x14ac:dyDescent="0.2"/>
  <cols>
    <col min="1" max="1" width="7.7109375" style="644" customWidth="1"/>
    <col min="2" max="2" width="5.42578125" style="644" customWidth="1"/>
    <col min="3" max="3" width="24.28515625" style="183" customWidth="1"/>
    <col min="4" max="15" width="7.42578125" style="201" customWidth="1"/>
    <col min="16" max="16" width="0.28515625" style="644" customWidth="1"/>
    <col min="17" max="17" width="11.7109375" style="644" customWidth="1"/>
    <col min="18" max="16384" width="9.28515625" style="644"/>
  </cols>
  <sheetData>
    <row r="1" spans="1:17" ht="12.75" customHeight="1" x14ac:dyDescent="0.2">
      <c r="A1" s="124" t="s">
        <v>85</v>
      </c>
      <c r="B1" s="124"/>
    </row>
    <row r="2" spans="1:17" ht="36.75" customHeight="1" x14ac:dyDescent="0.25">
      <c r="A2" s="1270" t="s">
        <v>609</v>
      </c>
      <c r="B2" s="1270"/>
      <c r="C2" s="1270"/>
      <c r="D2" s="1270"/>
      <c r="E2" s="1270"/>
      <c r="F2" s="1270"/>
      <c r="G2" s="1270"/>
      <c r="H2" s="1270"/>
      <c r="I2" s="1270"/>
      <c r="J2" s="1270"/>
      <c r="K2" s="1270"/>
      <c r="L2" s="1270"/>
      <c r="M2" s="1270"/>
      <c r="N2" s="1270"/>
      <c r="O2" s="1270"/>
    </row>
    <row r="3" spans="1:17" ht="15.75" x14ac:dyDescent="0.25">
      <c r="A3" s="809"/>
      <c r="B3" s="52"/>
    </row>
    <row r="4" spans="1:17" s="187" customFormat="1" ht="101.65" customHeight="1" x14ac:dyDescent="0.2">
      <c r="A4" s="681" t="s">
        <v>608</v>
      </c>
      <c r="B4" s="188"/>
      <c r="C4" s="188"/>
      <c r="D4" s="569" t="s">
        <v>25</v>
      </c>
      <c r="E4" s="569" t="s">
        <v>26</v>
      </c>
      <c r="F4" s="569" t="s">
        <v>27</v>
      </c>
      <c r="G4" s="569" t="s">
        <v>275</v>
      </c>
      <c r="H4" s="569" t="s">
        <v>28</v>
      </c>
      <c r="I4" s="569" t="s">
        <v>29</v>
      </c>
      <c r="J4" s="569" t="s">
        <v>30</v>
      </c>
      <c r="K4" s="569" t="s">
        <v>31</v>
      </c>
      <c r="L4" s="569" t="s">
        <v>32</v>
      </c>
      <c r="M4" s="569" t="s">
        <v>33</v>
      </c>
      <c r="N4" s="569" t="s">
        <v>34</v>
      </c>
      <c r="O4" s="562" t="s">
        <v>75</v>
      </c>
      <c r="P4" s="212"/>
    </row>
    <row r="5" spans="1:17" ht="21" customHeight="1" x14ac:dyDescent="0.2">
      <c r="A5" s="1192" t="s">
        <v>174</v>
      </c>
      <c r="B5" s="1272" t="s">
        <v>162</v>
      </c>
      <c r="C5" s="684" t="s">
        <v>161</v>
      </c>
      <c r="D5" s="686">
        <v>0</v>
      </c>
      <c r="E5" s="686">
        <v>0</v>
      </c>
      <c r="F5" s="686">
        <v>0</v>
      </c>
      <c r="G5" s="686">
        <v>0</v>
      </c>
      <c r="H5" s="686">
        <v>0</v>
      </c>
      <c r="I5" s="686">
        <v>0</v>
      </c>
      <c r="J5" s="686">
        <v>0</v>
      </c>
      <c r="K5" s="686">
        <v>1</v>
      </c>
      <c r="L5" s="686">
        <v>0</v>
      </c>
      <c r="M5" s="686">
        <v>0</v>
      </c>
      <c r="N5" s="686">
        <v>1</v>
      </c>
      <c r="O5" s="696">
        <f t="shared" ref="O5:O10" si="0">SUM(D5:N5)</f>
        <v>2</v>
      </c>
      <c r="P5" s="696"/>
    </row>
    <row r="6" spans="1:17" ht="21" customHeight="1" x14ac:dyDescent="0.2">
      <c r="A6" s="1196"/>
      <c r="B6" s="1273"/>
      <c r="C6" s="685" t="s">
        <v>164</v>
      </c>
      <c r="D6" s="687">
        <v>2</v>
      </c>
      <c r="E6" s="687">
        <v>7</v>
      </c>
      <c r="F6" s="687">
        <v>13</v>
      </c>
      <c r="G6" s="687">
        <v>27</v>
      </c>
      <c r="H6" s="687">
        <v>10</v>
      </c>
      <c r="I6" s="687">
        <v>10</v>
      </c>
      <c r="J6" s="687">
        <v>1</v>
      </c>
      <c r="K6" s="687">
        <v>8</v>
      </c>
      <c r="L6" s="687">
        <v>3</v>
      </c>
      <c r="M6" s="687">
        <v>4</v>
      </c>
      <c r="N6" s="687">
        <v>4</v>
      </c>
      <c r="O6" s="697">
        <f t="shared" si="0"/>
        <v>89</v>
      </c>
      <c r="P6" s="697"/>
    </row>
    <row r="7" spans="1:17" ht="21" customHeight="1" x14ac:dyDescent="0.2">
      <c r="A7" s="1196"/>
      <c r="B7" s="1274"/>
      <c r="C7" s="256" t="s">
        <v>165</v>
      </c>
      <c r="D7" s="257">
        <f>D5+D6</f>
        <v>2</v>
      </c>
      <c r="E7" s="257">
        <f t="shared" ref="E7:N7" si="1">E5+E6</f>
        <v>7</v>
      </c>
      <c r="F7" s="257">
        <f t="shared" si="1"/>
        <v>13</v>
      </c>
      <c r="G7" s="257">
        <f t="shared" si="1"/>
        <v>27</v>
      </c>
      <c r="H7" s="257">
        <f t="shared" si="1"/>
        <v>10</v>
      </c>
      <c r="I7" s="257">
        <f t="shared" si="1"/>
        <v>10</v>
      </c>
      <c r="J7" s="257">
        <f t="shared" si="1"/>
        <v>1</v>
      </c>
      <c r="K7" s="257">
        <f t="shared" si="1"/>
        <v>9</v>
      </c>
      <c r="L7" s="257">
        <f t="shared" si="1"/>
        <v>3</v>
      </c>
      <c r="M7" s="257">
        <f t="shared" si="1"/>
        <v>4</v>
      </c>
      <c r="N7" s="257">
        <f t="shared" si="1"/>
        <v>5</v>
      </c>
      <c r="O7" s="258">
        <f t="shared" si="0"/>
        <v>91</v>
      </c>
      <c r="P7" s="258"/>
    </row>
    <row r="8" spans="1:17" ht="21" customHeight="1" x14ac:dyDescent="0.2">
      <c r="A8" s="1196"/>
      <c r="B8" s="1273" t="s">
        <v>163</v>
      </c>
      <c r="C8" s="190" t="s">
        <v>161</v>
      </c>
      <c r="D8" s="687">
        <v>0</v>
      </c>
      <c r="E8" s="687">
        <v>0</v>
      </c>
      <c r="F8" s="687">
        <v>0</v>
      </c>
      <c r="G8" s="687">
        <v>0</v>
      </c>
      <c r="H8" s="687">
        <v>1</v>
      </c>
      <c r="I8" s="687">
        <v>1</v>
      </c>
      <c r="J8" s="687">
        <v>0</v>
      </c>
      <c r="K8" s="687">
        <v>0</v>
      </c>
      <c r="L8" s="687">
        <v>0</v>
      </c>
      <c r="M8" s="687">
        <v>1</v>
      </c>
      <c r="N8" s="687">
        <v>4</v>
      </c>
      <c r="O8" s="697">
        <f t="shared" si="0"/>
        <v>7</v>
      </c>
      <c r="P8" s="697"/>
    </row>
    <row r="9" spans="1:17" ht="21" customHeight="1" x14ac:dyDescent="0.2">
      <c r="A9" s="1196"/>
      <c r="B9" s="1273"/>
      <c r="C9" s="684" t="s">
        <v>164</v>
      </c>
      <c r="D9" s="686">
        <v>443</v>
      </c>
      <c r="E9" s="686">
        <v>565</v>
      </c>
      <c r="F9" s="686">
        <v>608</v>
      </c>
      <c r="G9" s="686">
        <v>897</v>
      </c>
      <c r="H9" s="686">
        <v>618</v>
      </c>
      <c r="I9" s="686">
        <v>574</v>
      </c>
      <c r="J9" s="686">
        <v>623</v>
      </c>
      <c r="K9" s="686">
        <v>622</v>
      </c>
      <c r="L9" s="686">
        <v>563</v>
      </c>
      <c r="M9" s="686">
        <v>865</v>
      </c>
      <c r="N9" s="686">
        <v>1065</v>
      </c>
      <c r="O9" s="696">
        <f t="shared" si="0"/>
        <v>7443</v>
      </c>
      <c r="P9" s="696"/>
    </row>
    <row r="10" spans="1:17" ht="21" customHeight="1" x14ac:dyDescent="0.2">
      <c r="A10" s="1271"/>
      <c r="B10" s="1271"/>
      <c r="C10" s="685" t="s">
        <v>165</v>
      </c>
      <c r="D10" s="687">
        <f t="shared" ref="D10:N10" si="2">D8+D9</f>
        <v>443</v>
      </c>
      <c r="E10" s="687">
        <f t="shared" si="2"/>
        <v>565</v>
      </c>
      <c r="F10" s="687">
        <f t="shared" si="2"/>
        <v>608</v>
      </c>
      <c r="G10" s="687">
        <f t="shared" si="2"/>
        <v>897</v>
      </c>
      <c r="H10" s="687">
        <f t="shared" si="2"/>
        <v>619</v>
      </c>
      <c r="I10" s="687">
        <f t="shared" si="2"/>
        <v>575</v>
      </c>
      <c r="J10" s="687">
        <f t="shared" si="2"/>
        <v>623</v>
      </c>
      <c r="K10" s="687">
        <f t="shared" si="2"/>
        <v>622</v>
      </c>
      <c r="L10" s="687">
        <f t="shared" si="2"/>
        <v>563</v>
      </c>
      <c r="M10" s="687">
        <f t="shared" si="2"/>
        <v>866</v>
      </c>
      <c r="N10" s="687">
        <f t="shared" si="2"/>
        <v>1069</v>
      </c>
      <c r="O10" s="697">
        <f t="shared" si="0"/>
        <v>7450</v>
      </c>
      <c r="P10" s="697"/>
    </row>
    <row r="11" spans="1:17" s="650" customFormat="1" ht="21" customHeight="1" x14ac:dyDescent="0.2">
      <c r="A11" s="796"/>
      <c r="B11" s="796"/>
      <c r="C11" s="685"/>
      <c r="D11" s="555"/>
      <c r="E11" s="555"/>
      <c r="F11" s="555"/>
      <c r="G11" s="555"/>
      <c r="H11" s="555"/>
      <c r="I11" s="555"/>
      <c r="J11" s="555"/>
      <c r="K11" s="555"/>
      <c r="L11" s="555"/>
      <c r="M11" s="555"/>
      <c r="N11" s="555"/>
      <c r="O11" s="559"/>
      <c r="P11" s="559"/>
    </row>
    <row r="12" spans="1:17" ht="21" customHeight="1" x14ac:dyDescent="0.2">
      <c r="A12" s="1196" t="s">
        <v>137</v>
      </c>
      <c r="B12" s="1273" t="s">
        <v>162</v>
      </c>
      <c r="C12" s="684" t="s">
        <v>161</v>
      </c>
      <c r="D12" s="669" t="s">
        <v>77</v>
      </c>
      <c r="E12" s="669" t="s">
        <v>77</v>
      </c>
      <c r="F12" s="668" t="s">
        <v>77</v>
      </c>
      <c r="G12" s="669" t="s">
        <v>77</v>
      </c>
      <c r="H12" s="669" t="s">
        <v>77</v>
      </c>
      <c r="I12" s="669" t="s">
        <v>77</v>
      </c>
      <c r="J12" s="669" t="s">
        <v>77</v>
      </c>
      <c r="K12" s="669">
        <v>277.8</v>
      </c>
      <c r="L12" s="669" t="s">
        <v>77</v>
      </c>
      <c r="M12" s="669" t="s">
        <v>77</v>
      </c>
      <c r="N12" s="668">
        <v>263</v>
      </c>
      <c r="O12" s="670">
        <v>270.39999999999998</v>
      </c>
      <c r="P12" s="670"/>
    </row>
    <row r="13" spans="1:17" ht="21" customHeight="1" x14ac:dyDescent="0.2">
      <c r="A13" s="1196"/>
      <c r="B13" s="1273"/>
      <c r="C13" s="190" t="s">
        <v>164</v>
      </c>
      <c r="D13" s="672">
        <v>20.8</v>
      </c>
      <c r="E13" s="797">
        <v>69.599999999999994</v>
      </c>
      <c r="F13" s="672">
        <v>54.4</v>
      </c>
      <c r="G13" s="797">
        <v>38.6</v>
      </c>
      <c r="H13" s="672">
        <v>79.3</v>
      </c>
      <c r="I13" s="797">
        <v>68.599999999999994</v>
      </c>
      <c r="J13" s="797">
        <v>28.8</v>
      </c>
      <c r="K13" s="797">
        <v>79.699999999999989</v>
      </c>
      <c r="L13" s="797">
        <v>43</v>
      </c>
      <c r="M13" s="797">
        <v>74.099999999999994</v>
      </c>
      <c r="N13" s="672">
        <v>50.699999999999996</v>
      </c>
      <c r="O13" s="673">
        <v>60.2</v>
      </c>
      <c r="P13" s="673"/>
      <c r="Q13" s="260"/>
    </row>
    <row r="14" spans="1:17" ht="21" customHeight="1" x14ac:dyDescent="0.2">
      <c r="A14" s="1196"/>
      <c r="B14" s="1274"/>
      <c r="C14" s="256" t="s">
        <v>165</v>
      </c>
      <c r="D14" s="455">
        <v>20.8</v>
      </c>
      <c r="E14" s="455">
        <v>69.599999999999994</v>
      </c>
      <c r="F14" s="455">
        <v>54.4</v>
      </c>
      <c r="G14" s="456">
        <v>38.6</v>
      </c>
      <c r="H14" s="455">
        <v>79.3</v>
      </c>
      <c r="I14" s="455">
        <v>68.599999999999994</v>
      </c>
      <c r="J14" s="455">
        <v>28.8</v>
      </c>
      <c r="K14" s="455">
        <v>81.599999999999994</v>
      </c>
      <c r="L14" s="455">
        <v>43</v>
      </c>
      <c r="M14" s="455">
        <v>74.099999999999994</v>
      </c>
      <c r="N14" s="455">
        <v>64.599999999999994</v>
      </c>
      <c r="O14" s="457">
        <v>61.8</v>
      </c>
      <c r="P14" s="457"/>
    </row>
    <row r="15" spans="1:17" ht="21" customHeight="1" x14ac:dyDescent="0.2">
      <c r="A15" s="1196"/>
      <c r="B15" s="1273" t="s">
        <v>163</v>
      </c>
      <c r="C15" s="190" t="s">
        <v>161</v>
      </c>
      <c r="D15" s="797" t="s">
        <v>77</v>
      </c>
      <c r="E15" s="797" t="s">
        <v>77</v>
      </c>
      <c r="F15" s="672" t="s">
        <v>77</v>
      </c>
      <c r="G15" s="797" t="s">
        <v>77</v>
      </c>
      <c r="H15" s="797">
        <v>317.2</v>
      </c>
      <c r="I15" s="672">
        <v>267.39999999999998</v>
      </c>
      <c r="J15" s="797" t="s">
        <v>77</v>
      </c>
      <c r="K15" s="797" t="s">
        <v>77</v>
      </c>
      <c r="L15" s="797" t="s">
        <v>77</v>
      </c>
      <c r="M15" s="797">
        <v>303.8</v>
      </c>
      <c r="N15" s="672">
        <v>339.29999999999995</v>
      </c>
      <c r="O15" s="673">
        <v>305.2</v>
      </c>
      <c r="P15" s="673"/>
      <c r="Q15" s="260"/>
    </row>
    <row r="16" spans="1:17" ht="21" customHeight="1" x14ac:dyDescent="0.2">
      <c r="A16" s="1196"/>
      <c r="B16" s="1273"/>
      <c r="C16" s="684" t="s">
        <v>164</v>
      </c>
      <c r="D16" s="668">
        <v>10.8</v>
      </c>
      <c r="E16" s="668">
        <v>17.399999999999999</v>
      </c>
      <c r="F16" s="668">
        <v>27.2</v>
      </c>
      <c r="G16" s="668">
        <v>20</v>
      </c>
      <c r="H16" s="668">
        <v>20</v>
      </c>
      <c r="I16" s="668">
        <v>14.4</v>
      </c>
      <c r="J16" s="668">
        <v>16.399999999999999</v>
      </c>
      <c r="K16" s="668">
        <v>24.8</v>
      </c>
      <c r="L16" s="668">
        <v>10.4</v>
      </c>
      <c r="M16" s="668">
        <v>16</v>
      </c>
      <c r="N16" s="668">
        <v>19.600000000000001</v>
      </c>
      <c r="O16" s="670">
        <v>17.8</v>
      </c>
      <c r="P16" s="670"/>
    </row>
    <row r="17" spans="1:18" ht="21" customHeight="1" x14ac:dyDescent="0.2">
      <c r="A17" s="1197"/>
      <c r="B17" s="1275"/>
      <c r="C17" s="934" t="s">
        <v>165</v>
      </c>
      <c r="D17" s="938">
        <v>10.8</v>
      </c>
      <c r="E17" s="938">
        <v>17.399999999999999</v>
      </c>
      <c r="F17" s="938">
        <v>27.2</v>
      </c>
      <c r="G17" s="938">
        <v>20</v>
      </c>
      <c r="H17" s="938">
        <v>20</v>
      </c>
      <c r="I17" s="938">
        <v>14.4</v>
      </c>
      <c r="J17" s="938">
        <v>16.399999999999999</v>
      </c>
      <c r="K17" s="938">
        <v>24.8</v>
      </c>
      <c r="L17" s="938">
        <v>10.4</v>
      </c>
      <c r="M17" s="938">
        <v>16</v>
      </c>
      <c r="N17" s="938">
        <v>19.600000000000001</v>
      </c>
      <c r="O17" s="939">
        <v>17.8</v>
      </c>
      <c r="P17" s="939"/>
      <c r="Q17" s="260"/>
      <c r="R17" s="260"/>
    </row>
    <row r="18" spans="1:18" ht="13.5" customHeight="1" x14ac:dyDescent="0.2">
      <c r="A18" s="116" t="s">
        <v>84</v>
      </c>
      <c r="B18" s="116"/>
      <c r="C18" s="194"/>
      <c r="D18" s="432"/>
      <c r="E18" s="432"/>
      <c r="F18" s="432"/>
      <c r="G18" s="432"/>
      <c r="H18" s="432"/>
      <c r="I18" s="432"/>
      <c r="J18" s="432"/>
      <c r="K18" s="203"/>
      <c r="L18" s="204"/>
      <c r="M18" s="798"/>
      <c r="N18" s="798"/>
      <c r="O18" s="798"/>
      <c r="P18" s="798"/>
    </row>
    <row r="19" spans="1:18" ht="13.5" customHeight="1" x14ac:dyDescent="0.2">
      <c r="A19" s="116"/>
      <c r="B19" s="116"/>
      <c r="C19" s="194"/>
      <c r="D19" s="432"/>
      <c r="E19" s="432"/>
      <c r="F19" s="432"/>
      <c r="G19" s="432"/>
      <c r="H19" s="432"/>
      <c r="I19" s="432"/>
      <c r="J19" s="432"/>
      <c r="K19" s="203"/>
      <c r="L19" s="204"/>
      <c r="M19" s="798"/>
      <c r="N19" s="798"/>
      <c r="O19" s="798"/>
    </row>
    <row r="20" spans="1:18" x14ac:dyDescent="0.2">
      <c r="A20" s="495" t="s">
        <v>56</v>
      </c>
      <c r="B20" s="495"/>
      <c r="C20" s="636"/>
      <c r="D20" s="205"/>
      <c r="E20" s="433"/>
      <c r="F20" s="433"/>
      <c r="G20" s="433"/>
      <c r="H20" s="433"/>
      <c r="I20" s="434"/>
      <c r="J20" s="207"/>
      <c r="K20" s="434"/>
      <c r="L20" s="434"/>
      <c r="M20" s="434"/>
    </row>
    <row r="21" spans="1:18" x14ac:dyDescent="0.2">
      <c r="A21" s="1247" t="s">
        <v>341</v>
      </c>
      <c r="B21" s="1247"/>
      <c r="C21" s="1247"/>
      <c r="D21" s="1247"/>
      <c r="E21" s="1247"/>
      <c r="F21" s="1247"/>
      <c r="G21" s="1247"/>
      <c r="H21" s="1247"/>
      <c r="I21" s="1247"/>
      <c r="J21" s="1247"/>
      <c r="K21" s="1247"/>
      <c r="L21" s="1247"/>
      <c r="M21" s="1247"/>
      <c r="N21" s="1247"/>
      <c r="O21" s="1247"/>
    </row>
    <row r="22" spans="1:18" x14ac:dyDescent="0.2">
      <c r="A22" s="1247" t="s">
        <v>342</v>
      </c>
      <c r="B22" s="1247"/>
      <c r="C22" s="1247"/>
      <c r="D22" s="1247"/>
      <c r="E22" s="1247"/>
      <c r="F22" s="1247"/>
      <c r="G22" s="1247"/>
      <c r="H22" s="1247"/>
      <c r="I22" s="1247"/>
      <c r="J22" s="1247"/>
      <c r="K22" s="1247"/>
      <c r="L22" s="1247"/>
      <c r="M22" s="1247"/>
      <c r="N22" s="1247"/>
      <c r="O22" s="1247"/>
    </row>
    <row r="23" spans="1:18" x14ac:dyDescent="0.2">
      <c r="A23" s="1269" t="s">
        <v>175</v>
      </c>
      <c r="B23" s="1269"/>
      <c r="C23" s="1269"/>
      <c r="D23" s="1269"/>
      <c r="E23" s="1269"/>
      <c r="F23" s="1269"/>
      <c r="G23" s="1269"/>
      <c r="H23" s="1269"/>
      <c r="I23" s="1269"/>
      <c r="J23" s="1269"/>
      <c r="K23" s="1269"/>
      <c r="L23" s="1269"/>
      <c r="M23" s="1269"/>
      <c r="N23" s="1269"/>
      <c r="O23" s="1269"/>
    </row>
    <row r="24" spans="1:18" x14ac:dyDescent="0.2">
      <c r="A24" s="288" t="s">
        <v>513</v>
      </c>
      <c r="B24" s="1034"/>
      <c r="C24" s="1034"/>
      <c r="D24" s="1034"/>
      <c r="E24" s="1034"/>
      <c r="F24" s="1034"/>
      <c r="G24" s="1034"/>
      <c r="H24" s="1034"/>
      <c r="I24" s="1034"/>
      <c r="J24" s="1034"/>
      <c r="K24" s="1034"/>
      <c r="L24" s="1034"/>
      <c r="M24" s="1034"/>
      <c r="N24" s="1034"/>
      <c r="O24" s="1034"/>
    </row>
    <row r="25" spans="1:18" ht="38.25" customHeight="1" x14ac:dyDescent="0.2">
      <c r="A25" s="1247" t="s">
        <v>82</v>
      </c>
      <c r="B25" s="1247"/>
      <c r="C25" s="1247"/>
      <c r="D25" s="1247"/>
      <c r="E25" s="1247"/>
      <c r="F25" s="1247"/>
      <c r="G25" s="1247"/>
      <c r="H25" s="1247"/>
      <c r="I25" s="1247"/>
      <c r="J25" s="1247"/>
      <c r="K25" s="1247"/>
      <c r="L25" s="1247"/>
      <c r="M25" s="1247"/>
      <c r="N25" s="1247"/>
      <c r="O25" s="1247"/>
    </row>
    <row r="28" spans="1:18" ht="15" x14ac:dyDescent="0.25">
      <c r="A28" s="652"/>
      <c r="B28" s="652"/>
    </row>
    <row r="54" spans="1:18" s="183" customFormat="1" ht="15" x14ac:dyDescent="0.25">
      <c r="A54" s="652"/>
      <c r="B54" s="652"/>
      <c r="D54" s="201"/>
      <c r="E54" s="201"/>
      <c r="F54" s="201"/>
      <c r="G54" s="201"/>
      <c r="H54" s="201"/>
      <c r="I54" s="201"/>
      <c r="J54" s="201"/>
      <c r="K54" s="201"/>
      <c r="L54" s="201"/>
      <c r="M54" s="201"/>
      <c r="N54" s="201"/>
      <c r="O54" s="201"/>
      <c r="P54" s="644"/>
      <c r="Q54" s="644"/>
      <c r="R54" s="644"/>
    </row>
  </sheetData>
  <mergeCells count="11">
    <mergeCell ref="A21:O21"/>
    <mergeCell ref="A22:O22"/>
    <mergeCell ref="A23:O23"/>
    <mergeCell ref="A25:O25"/>
    <mergeCell ref="A2:O2"/>
    <mergeCell ref="A5:A10"/>
    <mergeCell ref="B5:B7"/>
    <mergeCell ref="B8:B10"/>
    <mergeCell ref="A12:A17"/>
    <mergeCell ref="B12:B14"/>
    <mergeCell ref="B15:B17"/>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7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P343"/>
  <sheetViews>
    <sheetView showGridLines="0" zoomScaleNormal="100" workbookViewId="0">
      <selection activeCell="A2" sqref="A2"/>
    </sheetView>
  </sheetViews>
  <sheetFormatPr defaultColWidth="9.28515625" defaultRowHeight="12.75" x14ac:dyDescent="0.2"/>
  <cols>
    <col min="1" max="1" width="8.7109375" style="182" customWidth="1"/>
    <col min="2" max="2" width="48" style="391" customWidth="1"/>
    <col min="3" max="3" width="7.7109375" style="186" bestFit="1" customWidth="1"/>
    <col min="4" max="4" width="8.28515625" style="186" customWidth="1"/>
    <col min="5" max="8" width="7.42578125" style="186" customWidth="1"/>
    <col min="9" max="9" width="8.42578125" style="186" customWidth="1"/>
    <col min="10" max="15" width="7.42578125" style="186" customWidth="1"/>
    <col min="16" max="16" width="0.28515625" style="182" customWidth="1"/>
    <col min="17" max="17" width="14.28515625" style="186" customWidth="1"/>
    <col min="18" max="18" width="12.42578125" style="928" bestFit="1" customWidth="1"/>
    <col min="19" max="19" width="10.28515625" style="269" customWidth="1"/>
    <col min="20" max="32" width="6.5703125" style="269" customWidth="1"/>
    <col min="33" max="35" width="9.28515625" style="269"/>
    <col min="36" max="37" width="9.28515625" style="311"/>
    <col min="38" max="16384" width="9.28515625" style="182"/>
  </cols>
  <sheetData>
    <row r="1" spans="1:37" ht="12.75" customHeight="1" x14ac:dyDescent="0.2">
      <c r="A1" s="124" t="s">
        <v>85</v>
      </c>
      <c r="Q1" s="241" t="s">
        <v>152</v>
      </c>
      <c r="R1" s="940" t="s">
        <v>154</v>
      </c>
    </row>
    <row r="2" spans="1:37" ht="17.25" x14ac:dyDescent="0.25">
      <c r="A2" s="861" t="s">
        <v>481</v>
      </c>
      <c r="Q2" s="241" t="s">
        <v>151</v>
      </c>
      <c r="R2" s="940" t="s">
        <v>155</v>
      </c>
    </row>
    <row r="3" spans="1:37" ht="15.75" x14ac:dyDescent="0.25">
      <c r="A3" s="809"/>
      <c r="B3" s="392"/>
      <c r="O3" s="182"/>
      <c r="Q3" s="241" t="s">
        <v>153</v>
      </c>
      <c r="R3" s="940" t="s">
        <v>249</v>
      </c>
    </row>
    <row r="4" spans="1:37" s="187" customFormat="1" ht="105" customHeight="1" x14ac:dyDescent="0.2">
      <c r="A4" s="188"/>
      <c r="B4" s="393"/>
      <c r="C4" s="224" t="s">
        <v>25</v>
      </c>
      <c r="D4" s="224" t="s">
        <v>26</v>
      </c>
      <c r="E4" s="224" t="s">
        <v>27</v>
      </c>
      <c r="F4" s="224" t="s">
        <v>275</v>
      </c>
      <c r="G4" s="224" t="s">
        <v>28</v>
      </c>
      <c r="H4" s="224" t="s">
        <v>29</v>
      </c>
      <c r="I4" s="224" t="s">
        <v>30</v>
      </c>
      <c r="J4" s="224" t="s">
        <v>31</v>
      </c>
      <c r="K4" s="224" t="s">
        <v>32</v>
      </c>
      <c r="L4" s="224" t="s">
        <v>33</v>
      </c>
      <c r="M4" s="224" t="s">
        <v>34</v>
      </c>
      <c r="N4" s="224" t="s">
        <v>35</v>
      </c>
      <c r="O4" s="224" t="s">
        <v>123</v>
      </c>
      <c r="P4" s="212"/>
      <c r="Q4" s="242"/>
      <c r="R4" s="929"/>
      <c r="S4" s="807"/>
      <c r="T4" s="807"/>
      <c r="U4" s="807"/>
      <c r="V4" s="807"/>
      <c r="W4" s="807"/>
      <c r="X4" s="807"/>
      <c r="Y4" s="807"/>
      <c r="Z4" s="807"/>
      <c r="AA4" s="807"/>
      <c r="AB4" s="807"/>
      <c r="AC4" s="807"/>
      <c r="AD4" s="807"/>
      <c r="AE4" s="807"/>
      <c r="AF4" s="807"/>
      <c r="AG4" s="807"/>
      <c r="AH4" s="807"/>
      <c r="AI4" s="807"/>
      <c r="AJ4" s="795"/>
      <c r="AK4" s="795"/>
    </row>
    <row r="5" spans="1:37" s="187" customFormat="1" ht="14.25" x14ac:dyDescent="0.2">
      <c r="A5" s="237"/>
      <c r="B5" s="394"/>
      <c r="C5" s="238"/>
      <c r="D5" s="238"/>
      <c r="E5" s="238"/>
      <c r="F5" s="238"/>
      <c r="G5" s="238"/>
      <c r="H5" s="238"/>
      <c r="I5" s="238"/>
      <c r="J5" s="238"/>
      <c r="K5" s="238"/>
      <c r="L5" s="238"/>
      <c r="M5" s="238"/>
      <c r="N5" s="238"/>
      <c r="O5" s="238"/>
      <c r="P5" s="246"/>
      <c r="Q5" s="242"/>
      <c r="R5" s="930"/>
      <c r="S5" s="807"/>
      <c r="T5" s="807"/>
      <c r="U5" s="807"/>
      <c r="V5" s="807"/>
      <c r="W5" s="807"/>
      <c r="X5" s="807"/>
      <c r="Y5" s="807"/>
      <c r="Z5" s="807"/>
      <c r="AA5" s="807"/>
      <c r="AB5" s="807"/>
      <c r="AC5" s="807"/>
      <c r="AD5" s="807"/>
      <c r="AE5" s="807"/>
      <c r="AF5" s="807"/>
      <c r="AG5" s="807"/>
      <c r="AH5" s="807"/>
      <c r="AI5" s="807"/>
      <c r="AJ5" s="795"/>
      <c r="AK5" s="795"/>
    </row>
    <row r="6" spans="1:37" s="187" customFormat="1" ht="15" x14ac:dyDescent="0.25">
      <c r="A6" s="1059" t="s">
        <v>150</v>
      </c>
      <c r="B6" s="239"/>
      <c r="C6" s="239"/>
      <c r="D6" s="239"/>
      <c r="E6" s="239"/>
      <c r="F6" s="239"/>
      <c r="G6" s="239"/>
      <c r="H6" s="239"/>
      <c r="I6" s="239"/>
      <c r="J6" s="239"/>
      <c r="K6" s="239"/>
      <c r="L6" s="239"/>
      <c r="M6" s="239"/>
      <c r="N6" s="239"/>
      <c r="O6" s="239"/>
      <c r="P6" s="239"/>
      <c r="Q6" s="242"/>
      <c r="R6" s="930"/>
      <c r="S6" s="807"/>
      <c r="T6" s="807"/>
      <c r="U6" s="807"/>
      <c r="V6" s="807"/>
      <c r="W6" s="807"/>
      <c r="X6" s="807"/>
      <c r="Y6" s="807"/>
      <c r="Z6" s="807"/>
      <c r="AA6" s="807"/>
      <c r="AB6" s="807"/>
      <c r="AC6" s="807"/>
      <c r="AD6" s="807"/>
      <c r="AE6" s="807"/>
      <c r="AF6" s="807"/>
      <c r="AG6" s="807"/>
      <c r="AH6" s="807"/>
      <c r="AI6" s="807"/>
      <c r="AJ6" s="795"/>
      <c r="AK6" s="795"/>
    </row>
    <row r="7" spans="1:37" ht="16.5" customHeight="1" x14ac:dyDescent="0.2">
      <c r="A7" s="1192" t="s">
        <v>227</v>
      </c>
      <c r="B7" s="1053" t="s">
        <v>353</v>
      </c>
      <c r="C7" s="700">
        <v>15</v>
      </c>
      <c r="D7" s="700">
        <v>17</v>
      </c>
      <c r="E7" s="700">
        <v>6</v>
      </c>
      <c r="F7" s="700">
        <v>41</v>
      </c>
      <c r="G7" s="700">
        <v>17</v>
      </c>
      <c r="H7" s="700">
        <v>11</v>
      </c>
      <c r="I7" s="700">
        <v>6</v>
      </c>
      <c r="J7" s="700">
        <v>8</v>
      </c>
      <c r="K7" s="700">
        <v>5</v>
      </c>
      <c r="L7" s="700">
        <v>1</v>
      </c>
      <c r="M7" s="700">
        <v>14</v>
      </c>
      <c r="N7" s="700">
        <v>0</v>
      </c>
      <c r="O7" s="794">
        <f>SUM(C7:N7)</f>
        <v>141</v>
      </c>
      <c r="P7" s="794"/>
      <c r="Q7" s="645"/>
    </row>
    <row r="8" spans="1:37" ht="16.5" customHeight="1" x14ac:dyDescent="0.2">
      <c r="A8" s="1196"/>
      <c r="B8" s="190" t="s">
        <v>354</v>
      </c>
      <c r="C8" s="687">
        <v>14</v>
      </c>
      <c r="D8" s="687">
        <v>11</v>
      </c>
      <c r="E8" s="687">
        <v>22</v>
      </c>
      <c r="F8" s="687">
        <v>40</v>
      </c>
      <c r="G8" s="687">
        <v>22</v>
      </c>
      <c r="H8" s="687">
        <v>17</v>
      </c>
      <c r="I8" s="687">
        <v>15</v>
      </c>
      <c r="J8" s="687">
        <v>13</v>
      </c>
      <c r="K8" s="687">
        <v>8</v>
      </c>
      <c r="L8" s="687">
        <v>7</v>
      </c>
      <c r="M8" s="687">
        <v>44</v>
      </c>
      <c r="N8" s="687">
        <v>0</v>
      </c>
      <c r="O8" s="697">
        <f>SUM(C8:N8)</f>
        <v>213</v>
      </c>
      <c r="P8" s="697"/>
      <c r="Q8" s="839"/>
    </row>
    <row r="9" spans="1:37" ht="16.5" customHeight="1" x14ac:dyDescent="0.2">
      <c r="A9" s="1196"/>
      <c r="B9" s="684" t="s">
        <v>355</v>
      </c>
      <c r="C9" s="686">
        <v>16</v>
      </c>
      <c r="D9" s="686">
        <v>17</v>
      </c>
      <c r="E9" s="686">
        <v>22</v>
      </c>
      <c r="F9" s="686">
        <v>64</v>
      </c>
      <c r="G9" s="686">
        <v>28</v>
      </c>
      <c r="H9" s="686">
        <v>12</v>
      </c>
      <c r="I9" s="686">
        <v>13</v>
      </c>
      <c r="J9" s="686">
        <v>16</v>
      </c>
      <c r="K9" s="686">
        <v>9</v>
      </c>
      <c r="L9" s="686">
        <v>10</v>
      </c>
      <c r="M9" s="686">
        <v>57</v>
      </c>
      <c r="N9" s="686">
        <v>0</v>
      </c>
      <c r="O9" s="696">
        <f>SUM(C9:N9)</f>
        <v>264</v>
      </c>
      <c r="P9" s="696"/>
      <c r="Q9" s="645"/>
    </row>
    <row r="10" spans="1:37" ht="16.5" hidden="1" customHeight="1" x14ac:dyDescent="0.2">
      <c r="A10" s="1196"/>
      <c r="B10" s="684" t="s">
        <v>356</v>
      </c>
      <c r="C10" s="686"/>
      <c r="D10" s="686"/>
      <c r="E10" s="686"/>
      <c r="F10" s="686"/>
      <c r="G10" s="686"/>
      <c r="H10" s="686"/>
      <c r="I10" s="686"/>
      <c r="J10" s="686"/>
      <c r="K10" s="686"/>
      <c r="L10" s="686"/>
      <c r="M10" s="686"/>
      <c r="N10" s="686"/>
      <c r="O10" s="696">
        <f>SUM(C10:N10)</f>
        <v>0</v>
      </c>
      <c r="P10" s="696"/>
      <c r="Q10" s="839"/>
    </row>
    <row r="11" spans="1:37" ht="16.5" customHeight="1" x14ac:dyDescent="0.2">
      <c r="A11" s="1196"/>
      <c r="B11" s="190" t="s">
        <v>362</v>
      </c>
      <c r="C11" s="687">
        <f>SUM(C7:C10)</f>
        <v>45</v>
      </c>
      <c r="D11" s="687">
        <f t="shared" ref="D11:N11" si="0">SUM(D7:D10)</f>
        <v>45</v>
      </c>
      <c r="E11" s="687">
        <f t="shared" si="0"/>
        <v>50</v>
      </c>
      <c r="F11" s="687">
        <f t="shared" si="0"/>
        <v>145</v>
      </c>
      <c r="G11" s="687">
        <f t="shared" si="0"/>
        <v>67</v>
      </c>
      <c r="H11" s="687">
        <f t="shared" si="0"/>
        <v>40</v>
      </c>
      <c r="I11" s="687">
        <f t="shared" si="0"/>
        <v>34</v>
      </c>
      <c r="J11" s="687">
        <f t="shared" si="0"/>
        <v>37</v>
      </c>
      <c r="K11" s="687">
        <f t="shared" si="0"/>
        <v>22</v>
      </c>
      <c r="L11" s="687">
        <f t="shared" si="0"/>
        <v>18</v>
      </c>
      <c r="M11" s="687">
        <f t="shared" si="0"/>
        <v>115</v>
      </c>
      <c r="N11" s="687">
        <f t="shared" si="0"/>
        <v>0</v>
      </c>
      <c r="O11" s="697">
        <f>SUM(O7:O10)</f>
        <v>618</v>
      </c>
      <c r="P11" s="697"/>
      <c r="Q11" s="839"/>
    </row>
    <row r="12" spans="1:37" ht="16.5" hidden="1" customHeight="1" x14ac:dyDescent="0.2">
      <c r="A12" s="1196"/>
      <c r="B12" s="695" t="s">
        <v>291</v>
      </c>
      <c r="C12" s="686">
        <v>21</v>
      </c>
      <c r="D12" s="686">
        <v>18</v>
      </c>
      <c r="E12" s="686">
        <v>20</v>
      </c>
      <c r="F12" s="686">
        <v>73</v>
      </c>
      <c r="G12" s="686">
        <v>23</v>
      </c>
      <c r="H12" s="686">
        <v>30</v>
      </c>
      <c r="I12" s="686">
        <v>27</v>
      </c>
      <c r="J12" s="686">
        <v>17</v>
      </c>
      <c r="K12" s="686">
        <v>12</v>
      </c>
      <c r="L12" s="686">
        <v>14</v>
      </c>
      <c r="M12" s="686">
        <v>40</v>
      </c>
      <c r="N12" s="686">
        <v>9</v>
      </c>
      <c r="O12" s="696">
        <f>SUM(C12:N12)</f>
        <v>304</v>
      </c>
      <c r="P12" s="696"/>
      <c r="Q12" s="645"/>
    </row>
    <row r="13" spans="1:37" ht="16.5" hidden="1" customHeight="1" x14ac:dyDescent="0.2">
      <c r="A13" s="1196"/>
      <c r="B13" s="695" t="s">
        <v>292</v>
      </c>
      <c r="C13" s="686">
        <v>16</v>
      </c>
      <c r="D13" s="686">
        <v>9</v>
      </c>
      <c r="E13" s="686">
        <v>16</v>
      </c>
      <c r="F13" s="686">
        <v>78</v>
      </c>
      <c r="G13" s="686">
        <v>22</v>
      </c>
      <c r="H13" s="686">
        <v>13</v>
      </c>
      <c r="I13" s="686">
        <v>22</v>
      </c>
      <c r="J13" s="686">
        <v>6</v>
      </c>
      <c r="K13" s="686">
        <v>6</v>
      </c>
      <c r="L13" s="686">
        <v>7</v>
      </c>
      <c r="M13" s="686">
        <v>12</v>
      </c>
      <c r="N13" s="686">
        <v>8</v>
      </c>
      <c r="O13" s="696">
        <f>SUM(C13:N13)</f>
        <v>215</v>
      </c>
      <c r="P13" s="696"/>
      <c r="Q13" s="839"/>
    </row>
    <row r="14" spans="1:37" s="644" customFormat="1" ht="16.5" customHeight="1" x14ac:dyDescent="0.2">
      <c r="A14" s="1196"/>
      <c r="B14" s="695" t="s">
        <v>293</v>
      </c>
      <c r="C14" s="686">
        <v>17</v>
      </c>
      <c r="D14" s="686">
        <v>12</v>
      </c>
      <c r="E14" s="686">
        <v>20</v>
      </c>
      <c r="F14" s="686">
        <v>97</v>
      </c>
      <c r="G14" s="686">
        <v>22</v>
      </c>
      <c r="H14" s="686">
        <v>11</v>
      </c>
      <c r="I14" s="686">
        <v>18</v>
      </c>
      <c r="J14" s="686">
        <v>13</v>
      </c>
      <c r="K14" s="686">
        <v>13</v>
      </c>
      <c r="L14" s="686">
        <v>4</v>
      </c>
      <c r="M14" s="686">
        <v>13</v>
      </c>
      <c r="N14" s="686">
        <v>3</v>
      </c>
      <c r="O14" s="696">
        <f>SUM(C14:N14)</f>
        <v>243</v>
      </c>
      <c r="P14" s="696"/>
      <c r="Q14" s="645"/>
      <c r="R14" s="928"/>
      <c r="S14" s="269"/>
      <c r="T14" s="269"/>
      <c r="U14" s="269"/>
      <c r="V14" s="269"/>
      <c r="W14" s="269"/>
      <c r="X14" s="269"/>
      <c r="Y14" s="269"/>
      <c r="Z14" s="269"/>
      <c r="AA14" s="269"/>
      <c r="AB14" s="269"/>
      <c r="AC14" s="269"/>
      <c r="AD14" s="269"/>
      <c r="AE14" s="269"/>
      <c r="AF14" s="269"/>
      <c r="AG14" s="269"/>
      <c r="AH14" s="269"/>
      <c r="AI14" s="269"/>
      <c r="AJ14" s="311"/>
      <c r="AK14" s="311"/>
    </row>
    <row r="15" spans="1:37" s="644" customFormat="1" ht="16.5" hidden="1" customHeight="1" x14ac:dyDescent="0.2">
      <c r="A15" s="1196"/>
      <c r="B15" s="695" t="s">
        <v>294</v>
      </c>
      <c r="C15" s="686">
        <v>19</v>
      </c>
      <c r="D15" s="686">
        <v>6</v>
      </c>
      <c r="E15" s="686">
        <v>22</v>
      </c>
      <c r="F15" s="686">
        <v>71</v>
      </c>
      <c r="G15" s="686">
        <v>33</v>
      </c>
      <c r="H15" s="686">
        <v>15</v>
      </c>
      <c r="I15" s="686">
        <v>10</v>
      </c>
      <c r="J15" s="686">
        <v>7</v>
      </c>
      <c r="K15" s="686">
        <v>16</v>
      </c>
      <c r="L15" s="686">
        <v>11</v>
      </c>
      <c r="M15" s="686">
        <v>47</v>
      </c>
      <c r="N15" s="686">
        <v>6</v>
      </c>
      <c r="O15" s="696">
        <f>SUM(C15:N15)</f>
        <v>263</v>
      </c>
      <c r="P15" s="696"/>
      <c r="Q15" s="839"/>
      <c r="R15" s="928"/>
      <c r="S15" s="269"/>
      <c r="T15" s="269"/>
      <c r="U15" s="269"/>
      <c r="V15" s="269"/>
      <c r="W15" s="269"/>
      <c r="X15" s="269"/>
      <c r="Y15" s="269"/>
      <c r="Z15" s="269"/>
      <c r="AA15" s="269"/>
      <c r="AB15" s="269"/>
      <c r="AC15" s="269"/>
      <c r="AD15" s="269"/>
      <c r="AE15" s="269"/>
      <c r="AF15" s="269"/>
      <c r="AG15" s="269"/>
      <c r="AH15" s="269"/>
      <c r="AI15" s="269"/>
      <c r="AJ15" s="311"/>
      <c r="AK15" s="311"/>
    </row>
    <row r="16" spans="1:37" s="644" customFormat="1" ht="16.5" hidden="1" customHeight="1" x14ac:dyDescent="0.2">
      <c r="A16" s="1196"/>
      <c r="B16" s="695" t="s">
        <v>269</v>
      </c>
      <c r="C16" s="686">
        <f>SUM(C12:C15)</f>
        <v>73</v>
      </c>
      <c r="D16" s="686">
        <f t="shared" ref="D16:M16" si="1">SUM(D12:D15)</f>
        <v>45</v>
      </c>
      <c r="E16" s="686">
        <f t="shared" si="1"/>
        <v>78</v>
      </c>
      <c r="F16" s="686">
        <f t="shared" si="1"/>
        <v>319</v>
      </c>
      <c r="G16" s="686">
        <f t="shared" si="1"/>
        <v>100</v>
      </c>
      <c r="H16" s="686">
        <f t="shared" si="1"/>
        <v>69</v>
      </c>
      <c r="I16" s="686">
        <f t="shared" si="1"/>
        <v>77</v>
      </c>
      <c r="J16" s="686">
        <f t="shared" si="1"/>
        <v>43</v>
      </c>
      <c r="K16" s="686">
        <f t="shared" si="1"/>
        <v>47</v>
      </c>
      <c r="L16" s="686">
        <f t="shared" si="1"/>
        <v>36</v>
      </c>
      <c r="M16" s="686">
        <f t="shared" si="1"/>
        <v>112</v>
      </c>
      <c r="N16" s="686">
        <f>SUM(N12:N15)</f>
        <v>26</v>
      </c>
      <c r="O16" s="696">
        <f>SUM(O12:O15)</f>
        <v>1025</v>
      </c>
      <c r="P16" s="696"/>
      <c r="Q16" s="839"/>
      <c r="R16" s="928"/>
      <c r="S16" s="269"/>
      <c r="T16" s="269"/>
      <c r="U16" s="269"/>
      <c r="V16" s="269"/>
      <c r="W16" s="269"/>
      <c r="X16" s="269"/>
      <c r="Y16" s="269"/>
      <c r="Z16" s="269"/>
      <c r="AA16" s="269"/>
      <c r="AB16" s="269"/>
      <c r="AC16" s="269"/>
      <c r="AD16" s="269"/>
      <c r="AE16" s="269"/>
      <c r="AF16" s="269"/>
      <c r="AG16" s="269"/>
      <c r="AH16" s="269"/>
      <c r="AI16" s="269"/>
      <c r="AJ16" s="311"/>
      <c r="AK16" s="311"/>
    </row>
    <row r="17" spans="1:37" s="644" customFormat="1" ht="16.5" customHeight="1" x14ac:dyDescent="0.2">
      <c r="A17" s="1196"/>
      <c r="B17" s="190" t="s">
        <v>582</v>
      </c>
      <c r="C17" s="687">
        <f>C9-C14</f>
        <v>-1</v>
      </c>
      <c r="D17" s="687">
        <f t="shared" ref="D17:O17" si="2">D9-D14</f>
        <v>5</v>
      </c>
      <c r="E17" s="687">
        <f t="shared" si="2"/>
        <v>2</v>
      </c>
      <c r="F17" s="687">
        <f t="shared" si="2"/>
        <v>-33</v>
      </c>
      <c r="G17" s="687">
        <f t="shared" si="2"/>
        <v>6</v>
      </c>
      <c r="H17" s="687">
        <f t="shared" si="2"/>
        <v>1</v>
      </c>
      <c r="I17" s="687">
        <f t="shared" si="2"/>
        <v>-5</v>
      </c>
      <c r="J17" s="687">
        <f t="shared" si="2"/>
        <v>3</v>
      </c>
      <c r="K17" s="687">
        <f t="shared" si="2"/>
        <v>-4</v>
      </c>
      <c r="L17" s="687">
        <f t="shared" si="2"/>
        <v>6</v>
      </c>
      <c r="M17" s="687">
        <f t="shared" si="2"/>
        <v>44</v>
      </c>
      <c r="N17" s="687">
        <f t="shared" si="2"/>
        <v>-3</v>
      </c>
      <c r="O17" s="697">
        <f t="shared" si="2"/>
        <v>21</v>
      </c>
      <c r="P17" s="697"/>
      <c r="Q17" s="839"/>
      <c r="R17" s="928"/>
      <c r="S17" s="269"/>
      <c r="T17" s="269"/>
      <c r="U17" s="269"/>
      <c r="V17" s="269"/>
      <c r="W17" s="269"/>
      <c r="X17" s="269"/>
      <c r="Y17" s="269"/>
      <c r="Z17" s="269"/>
      <c r="AA17" s="269"/>
      <c r="AB17" s="269"/>
      <c r="AC17" s="269"/>
      <c r="AD17" s="269"/>
      <c r="AE17" s="269"/>
      <c r="AF17" s="269"/>
      <c r="AG17" s="269"/>
      <c r="AH17" s="269"/>
      <c r="AI17" s="269"/>
      <c r="AJ17" s="311"/>
      <c r="AK17" s="311"/>
    </row>
    <row r="18" spans="1:37" s="644" customFormat="1" ht="16.5" customHeight="1" x14ac:dyDescent="0.2">
      <c r="A18" s="1196"/>
      <c r="B18" s="1165" t="s">
        <v>584</v>
      </c>
      <c r="C18" s="1177">
        <f>C9-C8</f>
        <v>2</v>
      </c>
      <c r="D18" s="1177">
        <f t="shared" ref="D18:O18" si="3">D9-D8</f>
        <v>6</v>
      </c>
      <c r="E18" s="1177">
        <f t="shared" si="3"/>
        <v>0</v>
      </c>
      <c r="F18" s="1177">
        <f t="shared" si="3"/>
        <v>24</v>
      </c>
      <c r="G18" s="1177">
        <f t="shared" si="3"/>
        <v>6</v>
      </c>
      <c r="H18" s="1177">
        <f t="shared" si="3"/>
        <v>-5</v>
      </c>
      <c r="I18" s="1177">
        <f t="shared" si="3"/>
        <v>-2</v>
      </c>
      <c r="J18" s="1177">
        <f t="shared" si="3"/>
        <v>3</v>
      </c>
      <c r="K18" s="1177">
        <f t="shared" si="3"/>
        <v>1</v>
      </c>
      <c r="L18" s="1177">
        <f t="shared" si="3"/>
        <v>3</v>
      </c>
      <c r="M18" s="1177">
        <f t="shared" si="3"/>
        <v>13</v>
      </c>
      <c r="N18" s="1177">
        <f t="shared" si="3"/>
        <v>0</v>
      </c>
      <c r="O18" s="1178">
        <f t="shared" si="3"/>
        <v>51</v>
      </c>
      <c r="P18" s="1178"/>
      <c r="Q18" s="839"/>
      <c r="R18" s="928"/>
      <c r="S18" s="269"/>
      <c r="T18" s="269"/>
      <c r="U18" s="269"/>
      <c r="V18" s="269"/>
      <c r="W18" s="269"/>
      <c r="X18" s="269"/>
      <c r="Y18" s="269"/>
      <c r="Z18" s="269"/>
      <c r="AA18" s="269"/>
      <c r="AB18" s="269"/>
      <c r="AC18" s="269"/>
      <c r="AD18" s="269"/>
      <c r="AE18" s="269"/>
      <c r="AF18" s="269"/>
      <c r="AG18" s="269"/>
      <c r="AH18" s="269"/>
      <c r="AI18" s="269"/>
      <c r="AJ18" s="311"/>
      <c r="AK18" s="311"/>
    </row>
    <row r="19" spans="1:37" ht="16.5" customHeight="1" x14ac:dyDescent="0.2">
      <c r="A19" s="1276" t="s">
        <v>298</v>
      </c>
      <c r="B19" s="190" t="s">
        <v>353</v>
      </c>
      <c r="C19" s="687">
        <v>12</v>
      </c>
      <c r="D19" s="687">
        <v>6</v>
      </c>
      <c r="E19" s="687">
        <v>2</v>
      </c>
      <c r="F19" s="687">
        <v>42</v>
      </c>
      <c r="G19" s="687">
        <v>20</v>
      </c>
      <c r="H19" s="687">
        <v>16</v>
      </c>
      <c r="I19" s="687">
        <v>12</v>
      </c>
      <c r="J19" s="687">
        <v>13</v>
      </c>
      <c r="K19" s="687">
        <v>5</v>
      </c>
      <c r="L19" s="687">
        <v>8</v>
      </c>
      <c r="M19" s="687">
        <v>17</v>
      </c>
      <c r="N19" s="687">
        <v>5</v>
      </c>
      <c r="O19" s="697">
        <f>SUM(C19:N19)</f>
        <v>158</v>
      </c>
      <c r="P19" s="697"/>
      <c r="Q19" s="839"/>
    </row>
    <row r="20" spans="1:37" ht="16.5" customHeight="1" x14ac:dyDescent="0.2">
      <c r="A20" s="1273"/>
      <c r="B20" s="684" t="s">
        <v>354</v>
      </c>
      <c r="C20" s="686">
        <v>10</v>
      </c>
      <c r="D20" s="686">
        <v>20</v>
      </c>
      <c r="E20" s="686">
        <v>17</v>
      </c>
      <c r="F20" s="686">
        <v>42</v>
      </c>
      <c r="G20" s="686">
        <v>20</v>
      </c>
      <c r="H20" s="686">
        <v>19</v>
      </c>
      <c r="I20" s="686">
        <v>11</v>
      </c>
      <c r="J20" s="686">
        <v>11</v>
      </c>
      <c r="K20" s="686">
        <v>8</v>
      </c>
      <c r="L20" s="686">
        <v>3</v>
      </c>
      <c r="M20" s="686">
        <v>33</v>
      </c>
      <c r="N20" s="686">
        <v>7</v>
      </c>
      <c r="O20" s="696">
        <f>SUM(C20:N20)</f>
        <v>201</v>
      </c>
      <c r="P20" s="696"/>
      <c r="Q20" s="645"/>
    </row>
    <row r="21" spans="1:37" ht="16.5" customHeight="1" x14ac:dyDescent="0.2">
      <c r="A21" s="1273"/>
      <c r="B21" s="190" t="s">
        <v>355</v>
      </c>
      <c r="C21" s="687">
        <v>15</v>
      </c>
      <c r="D21" s="687">
        <v>10</v>
      </c>
      <c r="E21" s="687">
        <v>26</v>
      </c>
      <c r="F21" s="687">
        <v>37</v>
      </c>
      <c r="G21" s="687">
        <v>26</v>
      </c>
      <c r="H21" s="687">
        <v>11</v>
      </c>
      <c r="I21" s="687">
        <v>14</v>
      </c>
      <c r="J21" s="687">
        <v>6</v>
      </c>
      <c r="K21" s="687">
        <v>13</v>
      </c>
      <c r="L21" s="687">
        <v>5</v>
      </c>
      <c r="M21" s="687">
        <v>48</v>
      </c>
      <c r="N21" s="687">
        <v>1</v>
      </c>
      <c r="O21" s="697">
        <f>SUM(C21:N21)</f>
        <v>212</v>
      </c>
      <c r="P21" s="697"/>
      <c r="Q21" s="839"/>
    </row>
    <row r="22" spans="1:37" ht="16.5" hidden="1" customHeight="1" x14ac:dyDescent="0.2">
      <c r="A22" s="1273"/>
      <c r="B22" s="684" t="s">
        <v>356</v>
      </c>
      <c r="C22" s="686"/>
      <c r="D22" s="686"/>
      <c r="E22" s="686"/>
      <c r="F22" s="686"/>
      <c r="G22" s="686"/>
      <c r="H22" s="686"/>
      <c r="I22" s="686"/>
      <c r="J22" s="686"/>
      <c r="K22" s="686"/>
      <c r="L22" s="686"/>
      <c r="M22" s="686"/>
      <c r="N22" s="686"/>
      <c r="O22" s="696">
        <f>SUM(C22:N22)</f>
        <v>0</v>
      </c>
      <c r="P22" s="696"/>
      <c r="Q22" s="839"/>
    </row>
    <row r="23" spans="1:37" ht="16.5" customHeight="1" x14ac:dyDescent="0.2">
      <c r="A23" s="1273"/>
      <c r="B23" s="684" t="s">
        <v>362</v>
      </c>
      <c r="C23" s="686">
        <f>SUM(C19:C22)</f>
        <v>37</v>
      </c>
      <c r="D23" s="686">
        <f t="shared" ref="D23:N23" si="4">SUM(D19:D22)</f>
        <v>36</v>
      </c>
      <c r="E23" s="686">
        <f t="shared" si="4"/>
        <v>45</v>
      </c>
      <c r="F23" s="686">
        <f t="shared" si="4"/>
        <v>121</v>
      </c>
      <c r="G23" s="686">
        <f t="shared" si="4"/>
        <v>66</v>
      </c>
      <c r="H23" s="686">
        <f t="shared" si="4"/>
        <v>46</v>
      </c>
      <c r="I23" s="686">
        <f t="shared" si="4"/>
        <v>37</v>
      </c>
      <c r="J23" s="686">
        <f t="shared" si="4"/>
        <v>30</v>
      </c>
      <c r="K23" s="686">
        <f t="shared" si="4"/>
        <v>26</v>
      </c>
      <c r="L23" s="686">
        <f t="shared" si="4"/>
        <v>16</v>
      </c>
      <c r="M23" s="686">
        <f t="shared" si="4"/>
        <v>98</v>
      </c>
      <c r="N23" s="686">
        <f t="shared" si="4"/>
        <v>13</v>
      </c>
      <c r="O23" s="696">
        <f>SUM(O19:O22)</f>
        <v>571</v>
      </c>
      <c r="P23" s="696"/>
      <c r="Q23" s="839"/>
    </row>
    <row r="24" spans="1:37" ht="16.5" hidden="1" customHeight="1" x14ac:dyDescent="0.2">
      <c r="A24" s="1273"/>
      <c r="B24" s="695" t="s">
        <v>291</v>
      </c>
      <c r="C24" s="686">
        <v>30</v>
      </c>
      <c r="D24" s="686">
        <v>17</v>
      </c>
      <c r="E24" s="686">
        <v>11</v>
      </c>
      <c r="F24" s="686">
        <v>71</v>
      </c>
      <c r="G24" s="686">
        <v>9</v>
      </c>
      <c r="H24" s="686">
        <v>23</v>
      </c>
      <c r="I24" s="686">
        <v>31</v>
      </c>
      <c r="J24" s="686">
        <v>7</v>
      </c>
      <c r="K24" s="686">
        <v>10</v>
      </c>
      <c r="L24" s="686">
        <v>21</v>
      </c>
      <c r="M24" s="686">
        <v>28</v>
      </c>
      <c r="N24" s="686">
        <v>4</v>
      </c>
      <c r="O24" s="696">
        <f>SUM(C24:N24)</f>
        <v>262</v>
      </c>
      <c r="P24" s="696"/>
      <c r="Q24" s="645"/>
    </row>
    <row r="25" spans="1:37" ht="15.75" hidden="1" customHeight="1" x14ac:dyDescent="0.2">
      <c r="A25" s="1273"/>
      <c r="B25" s="695" t="s">
        <v>292</v>
      </c>
      <c r="C25" s="686">
        <v>18</v>
      </c>
      <c r="D25" s="686">
        <v>13</v>
      </c>
      <c r="E25" s="686">
        <v>20</v>
      </c>
      <c r="F25" s="686">
        <v>61</v>
      </c>
      <c r="G25" s="686">
        <v>22</v>
      </c>
      <c r="H25" s="686">
        <v>25</v>
      </c>
      <c r="I25" s="686">
        <v>23</v>
      </c>
      <c r="J25" s="686">
        <v>4</v>
      </c>
      <c r="K25" s="686">
        <v>7</v>
      </c>
      <c r="L25" s="686">
        <v>10</v>
      </c>
      <c r="M25" s="686">
        <v>26</v>
      </c>
      <c r="N25" s="686">
        <v>6</v>
      </c>
      <c r="O25" s="696">
        <f>SUM(C25:N25)</f>
        <v>235</v>
      </c>
      <c r="P25" s="696"/>
      <c r="Q25" s="839"/>
    </row>
    <row r="26" spans="1:37" s="644" customFormat="1" ht="15.75" customHeight="1" x14ac:dyDescent="0.2">
      <c r="A26" s="1273"/>
      <c r="B26" s="875" t="s">
        <v>293</v>
      </c>
      <c r="C26" s="687">
        <v>22</v>
      </c>
      <c r="D26" s="687">
        <v>16</v>
      </c>
      <c r="E26" s="687">
        <v>15</v>
      </c>
      <c r="F26" s="687">
        <v>87</v>
      </c>
      <c r="G26" s="687">
        <v>17</v>
      </c>
      <c r="H26" s="687">
        <v>15</v>
      </c>
      <c r="I26" s="687">
        <v>23</v>
      </c>
      <c r="J26" s="687">
        <v>10</v>
      </c>
      <c r="K26" s="687">
        <v>13</v>
      </c>
      <c r="L26" s="687">
        <v>4</v>
      </c>
      <c r="M26" s="687">
        <v>15</v>
      </c>
      <c r="N26" s="687">
        <v>0</v>
      </c>
      <c r="O26" s="697">
        <f>SUM(C26:N26)</f>
        <v>237</v>
      </c>
      <c r="P26" s="697"/>
      <c r="Q26" s="839"/>
      <c r="R26" s="928"/>
      <c r="S26" s="269"/>
      <c r="T26" s="269"/>
      <c r="U26" s="269"/>
      <c r="V26" s="269"/>
      <c r="W26" s="269"/>
      <c r="X26" s="269"/>
      <c r="Y26" s="269"/>
      <c r="Z26" s="269"/>
      <c r="AA26" s="269"/>
      <c r="AB26" s="269"/>
      <c r="AC26" s="269"/>
      <c r="AD26" s="269"/>
      <c r="AE26" s="269"/>
      <c r="AF26" s="269"/>
      <c r="AG26" s="269"/>
      <c r="AH26" s="269"/>
      <c r="AI26" s="269"/>
      <c r="AJ26" s="311"/>
      <c r="AK26" s="311"/>
    </row>
    <row r="27" spans="1:37" s="644" customFormat="1" ht="15.75" hidden="1" customHeight="1" x14ac:dyDescent="0.2">
      <c r="A27" s="1273"/>
      <c r="B27" s="695" t="s">
        <v>294</v>
      </c>
      <c r="C27" s="686">
        <v>14</v>
      </c>
      <c r="D27" s="686">
        <v>6</v>
      </c>
      <c r="E27" s="686">
        <v>18</v>
      </c>
      <c r="F27" s="686">
        <v>94</v>
      </c>
      <c r="G27" s="686">
        <v>25</v>
      </c>
      <c r="H27" s="686">
        <v>14</v>
      </c>
      <c r="I27" s="686">
        <v>4</v>
      </c>
      <c r="J27" s="686">
        <v>9</v>
      </c>
      <c r="K27" s="686">
        <v>14</v>
      </c>
      <c r="L27" s="686">
        <v>2</v>
      </c>
      <c r="M27" s="686">
        <v>30</v>
      </c>
      <c r="N27" s="686">
        <v>9</v>
      </c>
      <c r="O27" s="696">
        <f>SUM(C27:N27)</f>
        <v>239</v>
      </c>
      <c r="P27" s="696"/>
      <c r="Q27" s="839"/>
      <c r="R27" s="928"/>
      <c r="S27" s="269"/>
      <c r="T27" s="269"/>
      <c r="U27" s="269"/>
      <c r="V27" s="269"/>
      <c r="W27" s="269"/>
      <c r="X27" s="269"/>
      <c r="Y27" s="269"/>
      <c r="Z27" s="269"/>
      <c r="AA27" s="269"/>
      <c r="AB27" s="269"/>
      <c r="AC27" s="269"/>
      <c r="AD27" s="269"/>
      <c r="AE27" s="269"/>
      <c r="AF27" s="269"/>
      <c r="AG27" s="269"/>
      <c r="AH27" s="269"/>
      <c r="AI27" s="269"/>
      <c r="AJ27" s="311"/>
      <c r="AK27" s="311"/>
    </row>
    <row r="28" spans="1:37" s="644" customFormat="1" ht="15.75" hidden="1" customHeight="1" x14ac:dyDescent="0.2">
      <c r="A28" s="1273"/>
      <c r="B28" s="695" t="s">
        <v>269</v>
      </c>
      <c r="C28" s="686">
        <f>SUM(C24:C27)</f>
        <v>84</v>
      </c>
      <c r="D28" s="686">
        <f t="shared" ref="D28:M28" si="5">SUM(D24:D27)</f>
        <v>52</v>
      </c>
      <c r="E28" s="686">
        <f t="shared" si="5"/>
        <v>64</v>
      </c>
      <c r="F28" s="686">
        <f t="shared" si="5"/>
        <v>313</v>
      </c>
      <c r="G28" s="686">
        <f t="shared" si="5"/>
        <v>73</v>
      </c>
      <c r="H28" s="686">
        <f t="shared" si="5"/>
        <v>77</v>
      </c>
      <c r="I28" s="686">
        <f t="shared" si="5"/>
        <v>81</v>
      </c>
      <c r="J28" s="686">
        <f t="shared" si="5"/>
        <v>30</v>
      </c>
      <c r="K28" s="686">
        <f t="shared" si="5"/>
        <v>44</v>
      </c>
      <c r="L28" s="686">
        <f t="shared" si="5"/>
        <v>37</v>
      </c>
      <c r="M28" s="686">
        <f t="shared" si="5"/>
        <v>99</v>
      </c>
      <c r="N28" s="686">
        <f>SUM(N24:N27)</f>
        <v>19</v>
      </c>
      <c r="O28" s="696">
        <f>SUM(O24:O27)</f>
        <v>973</v>
      </c>
      <c r="P28" s="696"/>
      <c r="Q28" s="839"/>
      <c r="R28" s="928"/>
      <c r="S28" s="269"/>
      <c r="T28" s="269"/>
      <c r="U28" s="269"/>
      <c r="V28" s="269"/>
      <c r="W28" s="269"/>
      <c r="X28" s="269"/>
      <c r="Y28" s="269"/>
      <c r="Z28" s="269"/>
      <c r="AA28" s="269"/>
      <c r="AB28" s="269"/>
      <c r="AC28" s="269"/>
      <c r="AD28" s="269"/>
      <c r="AE28" s="269"/>
      <c r="AF28" s="269"/>
      <c r="AG28" s="269"/>
      <c r="AH28" s="269"/>
      <c r="AI28" s="269"/>
      <c r="AJ28" s="311"/>
      <c r="AK28" s="311"/>
    </row>
    <row r="29" spans="1:37" s="644" customFormat="1" ht="15.75" customHeight="1" x14ac:dyDescent="0.2">
      <c r="A29" s="1273"/>
      <c r="B29" s="684" t="s">
        <v>582</v>
      </c>
      <c r="C29" s="686">
        <f>C21-C26</f>
        <v>-7</v>
      </c>
      <c r="D29" s="686">
        <f t="shared" ref="D29:O29" si="6">D21-D26</f>
        <v>-6</v>
      </c>
      <c r="E29" s="686">
        <f t="shared" si="6"/>
        <v>11</v>
      </c>
      <c r="F29" s="686">
        <f t="shared" si="6"/>
        <v>-50</v>
      </c>
      <c r="G29" s="686">
        <f t="shared" si="6"/>
        <v>9</v>
      </c>
      <c r="H29" s="686">
        <f t="shared" si="6"/>
        <v>-4</v>
      </c>
      <c r="I29" s="686">
        <f t="shared" si="6"/>
        <v>-9</v>
      </c>
      <c r="J29" s="686">
        <f t="shared" si="6"/>
        <v>-4</v>
      </c>
      <c r="K29" s="686">
        <f t="shared" si="6"/>
        <v>0</v>
      </c>
      <c r="L29" s="686">
        <f t="shared" si="6"/>
        <v>1</v>
      </c>
      <c r="M29" s="686">
        <f t="shared" si="6"/>
        <v>33</v>
      </c>
      <c r="N29" s="686">
        <f t="shared" si="6"/>
        <v>1</v>
      </c>
      <c r="O29" s="696">
        <f t="shared" si="6"/>
        <v>-25</v>
      </c>
      <c r="P29" s="696"/>
      <c r="Q29" s="645"/>
      <c r="R29" s="928"/>
      <c r="S29" s="269"/>
      <c r="T29" s="269"/>
      <c r="U29" s="269"/>
      <c r="V29" s="269"/>
      <c r="W29" s="269"/>
      <c r="X29" s="269"/>
      <c r="Y29" s="269"/>
      <c r="Z29" s="269"/>
      <c r="AA29" s="269"/>
      <c r="AB29" s="269"/>
      <c r="AC29" s="269"/>
      <c r="AD29" s="269"/>
      <c r="AE29" s="269"/>
      <c r="AF29" s="269"/>
      <c r="AG29" s="269"/>
      <c r="AH29" s="269"/>
      <c r="AI29" s="269"/>
      <c r="AJ29" s="311"/>
      <c r="AK29" s="311"/>
    </row>
    <row r="30" spans="1:37" s="644" customFormat="1" ht="16.5" customHeight="1" x14ac:dyDescent="0.2">
      <c r="A30" s="1273"/>
      <c r="B30" s="1054" t="s">
        <v>584</v>
      </c>
      <c r="C30" s="1049">
        <f>C21-C20</f>
        <v>5</v>
      </c>
      <c r="D30" s="1049">
        <f t="shared" ref="D30:O30" si="7">D21-D20</f>
        <v>-10</v>
      </c>
      <c r="E30" s="1049">
        <f t="shared" si="7"/>
        <v>9</v>
      </c>
      <c r="F30" s="1049">
        <f t="shared" si="7"/>
        <v>-5</v>
      </c>
      <c r="G30" s="1049">
        <f t="shared" si="7"/>
        <v>6</v>
      </c>
      <c r="H30" s="1049">
        <f t="shared" si="7"/>
        <v>-8</v>
      </c>
      <c r="I30" s="1049">
        <f t="shared" si="7"/>
        <v>3</v>
      </c>
      <c r="J30" s="1049">
        <f t="shared" si="7"/>
        <v>-5</v>
      </c>
      <c r="K30" s="1049">
        <f t="shared" si="7"/>
        <v>5</v>
      </c>
      <c r="L30" s="1049">
        <f t="shared" si="7"/>
        <v>2</v>
      </c>
      <c r="M30" s="1049">
        <f t="shared" si="7"/>
        <v>15</v>
      </c>
      <c r="N30" s="1049">
        <f t="shared" si="7"/>
        <v>-6</v>
      </c>
      <c r="O30" s="1050">
        <f t="shared" si="7"/>
        <v>11</v>
      </c>
      <c r="P30" s="1050"/>
      <c r="Q30" s="839"/>
      <c r="R30" s="928"/>
      <c r="S30" s="269"/>
      <c r="T30" s="269"/>
      <c r="U30" s="269"/>
      <c r="V30" s="269"/>
      <c r="W30" s="269"/>
      <c r="X30" s="269"/>
      <c r="Y30" s="269"/>
      <c r="Z30" s="269"/>
      <c r="AA30" s="269"/>
      <c r="AB30" s="269"/>
      <c r="AC30" s="269"/>
      <c r="AD30" s="269"/>
      <c r="AE30" s="269"/>
      <c r="AF30" s="269"/>
      <c r="AG30" s="269"/>
      <c r="AH30" s="269"/>
      <c r="AI30" s="269"/>
      <c r="AJ30" s="311"/>
      <c r="AK30" s="311"/>
    </row>
    <row r="31" spans="1:37" ht="16.5" customHeight="1" x14ac:dyDescent="0.2">
      <c r="A31" s="1260" t="s">
        <v>228</v>
      </c>
      <c r="B31" s="684" t="s">
        <v>353</v>
      </c>
      <c r="C31" s="686">
        <v>7</v>
      </c>
      <c r="D31" s="686">
        <v>5</v>
      </c>
      <c r="E31" s="686">
        <v>2</v>
      </c>
      <c r="F31" s="686">
        <v>36</v>
      </c>
      <c r="G31" s="686">
        <v>20</v>
      </c>
      <c r="H31" s="686">
        <v>11</v>
      </c>
      <c r="I31" s="686">
        <v>12</v>
      </c>
      <c r="J31" s="686">
        <v>9</v>
      </c>
      <c r="K31" s="686">
        <v>4</v>
      </c>
      <c r="L31" s="686">
        <v>8</v>
      </c>
      <c r="M31" s="686">
        <v>14</v>
      </c>
      <c r="N31" s="686">
        <v>5</v>
      </c>
      <c r="O31" s="696">
        <f>SUM(C31:N31)</f>
        <v>133</v>
      </c>
      <c r="P31" s="696"/>
      <c r="Q31" s="645"/>
    </row>
    <row r="32" spans="1:37" ht="16.5" customHeight="1" x14ac:dyDescent="0.2">
      <c r="A32" s="1196"/>
      <c r="B32" s="190" t="s">
        <v>354</v>
      </c>
      <c r="C32" s="687">
        <v>5</v>
      </c>
      <c r="D32" s="687">
        <v>20</v>
      </c>
      <c r="E32" s="687">
        <v>16</v>
      </c>
      <c r="F32" s="687">
        <v>37</v>
      </c>
      <c r="G32" s="687">
        <v>19</v>
      </c>
      <c r="H32" s="687">
        <v>18</v>
      </c>
      <c r="I32" s="687">
        <v>11</v>
      </c>
      <c r="J32" s="687">
        <v>7</v>
      </c>
      <c r="K32" s="687">
        <v>8</v>
      </c>
      <c r="L32" s="687">
        <v>3</v>
      </c>
      <c r="M32" s="687">
        <v>22</v>
      </c>
      <c r="N32" s="687">
        <v>7</v>
      </c>
      <c r="O32" s="697">
        <f>SUM(C32:N32)</f>
        <v>173</v>
      </c>
      <c r="P32" s="697"/>
      <c r="Q32" s="839"/>
    </row>
    <row r="33" spans="1:37" ht="16.5" customHeight="1" x14ac:dyDescent="0.2">
      <c r="A33" s="1196"/>
      <c r="B33" s="684" t="s">
        <v>355</v>
      </c>
      <c r="C33" s="686">
        <v>5</v>
      </c>
      <c r="D33" s="686">
        <v>8</v>
      </c>
      <c r="E33" s="686">
        <v>20</v>
      </c>
      <c r="F33" s="686">
        <v>30</v>
      </c>
      <c r="G33" s="686">
        <v>25</v>
      </c>
      <c r="H33" s="686">
        <v>11</v>
      </c>
      <c r="I33" s="686">
        <v>14</v>
      </c>
      <c r="J33" s="686">
        <v>5</v>
      </c>
      <c r="K33" s="686">
        <v>11</v>
      </c>
      <c r="L33" s="686">
        <v>4</v>
      </c>
      <c r="M33" s="686">
        <v>30</v>
      </c>
      <c r="N33" s="686">
        <v>1</v>
      </c>
      <c r="O33" s="696">
        <f>SUM(C33:N33)</f>
        <v>164</v>
      </c>
      <c r="P33" s="696"/>
      <c r="Q33" s="645"/>
    </row>
    <row r="34" spans="1:37" ht="16.5" hidden="1" customHeight="1" x14ac:dyDescent="0.2">
      <c r="A34" s="1196"/>
      <c r="B34" s="684" t="s">
        <v>356</v>
      </c>
      <c r="C34" s="686"/>
      <c r="D34" s="686"/>
      <c r="E34" s="686"/>
      <c r="F34" s="686"/>
      <c r="G34" s="686"/>
      <c r="H34" s="686"/>
      <c r="I34" s="686"/>
      <c r="J34" s="686"/>
      <c r="K34" s="686"/>
      <c r="L34" s="686"/>
      <c r="M34" s="686"/>
      <c r="N34" s="686"/>
      <c r="O34" s="696">
        <f>SUM(C34:N34)</f>
        <v>0</v>
      </c>
      <c r="P34" s="696"/>
      <c r="Q34" s="839"/>
    </row>
    <row r="35" spans="1:37" ht="16.5" customHeight="1" x14ac:dyDescent="0.2">
      <c r="A35" s="1196"/>
      <c r="B35" s="190" t="s">
        <v>362</v>
      </c>
      <c r="C35" s="687">
        <f>SUM(C31:C34)</f>
        <v>17</v>
      </c>
      <c r="D35" s="687">
        <f t="shared" ref="D35:N35" si="8">SUM(D31:D34)</f>
        <v>33</v>
      </c>
      <c r="E35" s="687">
        <f t="shared" si="8"/>
        <v>38</v>
      </c>
      <c r="F35" s="687">
        <f t="shared" si="8"/>
        <v>103</v>
      </c>
      <c r="G35" s="687">
        <f t="shared" si="8"/>
        <v>64</v>
      </c>
      <c r="H35" s="687">
        <f t="shared" si="8"/>
        <v>40</v>
      </c>
      <c r="I35" s="687">
        <f t="shared" si="8"/>
        <v>37</v>
      </c>
      <c r="J35" s="687">
        <f t="shared" si="8"/>
        <v>21</v>
      </c>
      <c r="K35" s="687">
        <f t="shared" si="8"/>
        <v>23</v>
      </c>
      <c r="L35" s="687">
        <f t="shared" si="8"/>
        <v>15</v>
      </c>
      <c r="M35" s="687">
        <f t="shared" si="8"/>
        <v>66</v>
      </c>
      <c r="N35" s="687">
        <f t="shared" si="8"/>
        <v>13</v>
      </c>
      <c r="O35" s="697">
        <f>SUM(O31:O34)</f>
        <v>470</v>
      </c>
      <c r="P35" s="697"/>
      <c r="Q35" s="839"/>
    </row>
    <row r="36" spans="1:37" ht="16.5" hidden="1" customHeight="1" x14ac:dyDescent="0.2">
      <c r="A36" s="1196"/>
      <c r="B36" s="695" t="s">
        <v>291</v>
      </c>
      <c r="C36" s="686">
        <v>13</v>
      </c>
      <c r="D36" s="686">
        <v>13</v>
      </c>
      <c r="E36" s="686">
        <v>7</v>
      </c>
      <c r="F36" s="686">
        <v>56</v>
      </c>
      <c r="G36" s="686">
        <v>9</v>
      </c>
      <c r="H36" s="686">
        <v>18</v>
      </c>
      <c r="I36" s="686">
        <v>27</v>
      </c>
      <c r="J36" s="686">
        <v>4</v>
      </c>
      <c r="K36" s="686">
        <v>9</v>
      </c>
      <c r="L36" s="686">
        <v>14</v>
      </c>
      <c r="M36" s="686">
        <v>17</v>
      </c>
      <c r="N36" s="686">
        <v>4</v>
      </c>
      <c r="O36" s="696">
        <f>SUM(C36:N36)</f>
        <v>191</v>
      </c>
      <c r="P36" s="696"/>
      <c r="Q36" s="645"/>
    </row>
    <row r="37" spans="1:37" ht="16.5" hidden="1" customHeight="1" x14ac:dyDescent="0.2">
      <c r="A37" s="1196"/>
      <c r="B37" s="695" t="s">
        <v>292</v>
      </c>
      <c r="C37" s="686">
        <v>10</v>
      </c>
      <c r="D37" s="686">
        <v>11</v>
      </c>
      <c r="E37" s="686">
        <v>12</v>
      </c>
      <c r="F37" s="686">
        <v>44</v>
      </c>
      <c r="G37" s="686">
        <v>20</v>
      </c>
      <c r="H37" s="686">
        <v>22</v>
      </c>
      <c r="I37" s="686">
        <v>23</v>
      </c>
      <c r="J37" s="686">
        <v>4</v>
      </c>
      <c r="K37" s="686">
        <v>7</v>
      </c>
      <c r="L37" s="686">
        <v>10</v>
      </c>
      <c r="M37" s="686">
        <v>20</v>
      </c>
      <c r="N37" s="686">
        <v>6</v>
      </c>
      <c r="O37" s="696">
        <f>SUM(C37:N37)</f>
        <v>189</v>
      </c>
      <c r="P37" s="696"/>
      <c r="Q37" s="839"/>
    </row>
    <row r="38" spans="1:37" s="644" customFormat="1" ht="16.5" customHeight="1" x14ac:dyDescent="0.2">
      <c r="A38" s="1196"/>
      <c r="B38" s="695" t="s">
        <v>293</v>
      </c>
      <c r="C38" s="686">
        <v>7</v>
      </c>
      <c r="D38" s="686">
        <v>10</v>
      </c>
      <c r="E38" s="686">
        <v>10</v>
      </c>
      <c r="F38" s="686">
        <v>64</v>
      </c>
      <c r="G38" s="686">
        <v>16</v>
      </c>
      <c r="H38" s="686">
        <v>12</v>
      </c>
      <c r="I38" s="686">
        <v>22</v>
      </c>
      <c r="J38" s="686">
        <v>9</v>
      </c>
      <c r="K38" s="686">
        <v>12</v>
      </c>
      <c r="L38" s="686">
        <v>4</v>
      </c>
      <c r="M38" s="686">
        <v>12</v>
      </c>
      <c r="N38" s="686">
        <v>0</v>
      </c>
      <c r="O38" s="696">
        <f>SUM(C38:N38)</f>
        <v>178</v>
      </c>
      <c r="P38" s="696"/>
      <c r="Q38" s="645"/>
      <c r="R38" s="928"/>
      <c r="S38" s="269"/>
      <c r="T38" s="269"/>
      <c r="U38" s="269"/>
      <c r="V38" s="269"/>
      <c r="W38" s="269"/>
      <c r="X38" s="269"/>
      <c r="Y38" s="269"/>
      <c r="Z38" s="269"/>
      <c r="AA38" s="269"/>
      <c r="AB38" s="269"/>
      <c r="AC38" s="269"/>
      <c r="AD38" s="269"/>
      <c r="AE38" s="269"/>
      <c r="AF38" s="269"/>
      <c r="AG38" s="269"/>
      <c r="AH38" s="269"/>
      <c r="AI38" s="269"/>
      <c r="AJ38" s="311"/>
      <c r="AK38" s="311"/>
    </row>
    <row r="39" spans="1:37" s="644" customFormat="1" ht="16.5" hidden="1" customHeight="1" x14ac:dyDescent="0.2">
      <c r="A39" s="1196"/>
      <c r="B39" s="695" t="s">
        <v>294</v>
      </c>
      <c r="C39" s="686">
        <v>9</v>
      </c>
      <c r="D39" s="686">
        <v>2</v>
      </c>
      <c r="E39" s="686">
        <v>15</v>
      </c>
      <c r="F39" s="686">
        <v>75</v>
      </c>
      <c r="G39" s="686">
        <v>24</v>
      </c>
      <c r="H39" s="686">
        <v>11</v>
      </c>
      <c r="I39" s="686">
        <v>4</v>
      </c>
      <c r="J39" s="686">
        <v>9</v>
      </c>
      <c r="K39" s="686">
        <v>14</v>
      </c>
      <c r="L39" s="686">
        <v>2</v>
      </c>
      <c r="M39" s="686">
        <v>20</v>
      </c>
      <c r="N39" s="686">
        <v>5</v>
      </c>
      <c r="O39" s="696">
        <f>SUM(C39:N39)</f>
        <v>190</v>
      </c>
      <c r="P39" s="696"/>
      <c r="Q39" s="839"/>
      <c r="R39" s="928"/>
      <c r="S39" s="269"/>
      <c r="T39" s="269"/>
      <c r="U39" s="269"/>
      <c r="V39" s="269"/>
      <c r="W39" s="269"/>
      <c r="X39" s="269"/>
      <c r="Y39" s="269"/>
      <c r="Z39" s="269"/>
      <c r="AA39" s="269"/>
      <c r="AB39" s="269"/>
      <c r="AC39" s="269"/>
      <c r="AD39" s="269"/>
      <c r="AE39" s="269"/>
      <c r="AF39" s="269"/>
      <c r="AG39" s="269"/>
      <c r="AH39" s="269"/>
      <c r="AI39" s="269"/>
      <c r="AJ39" s="311"/>
      <c r="AK39" s="311"/>
    </row>
    <row r="40" spans="1:37" s="644" customFormat="1" ht="16.5" hidden="1" customHeight="1" x14ac:dyDescent="0.2">
      <c r="A40" s="1196"/>
      <c r="B40" s="695" t="s">
        <v>269</v>
      </c>
      <c r="C40" s="686">
        <f>SUM(C36:C39)</f>
        <v>39</v>
      </c>
      <c r="D40" s="686">
        <f t="shared" ref="D40:M40" si="9">SUM(D36:D39)</f>
        <v>36</v>
      </c>
      <c r="E40" s="686">
        <f t="shared" si="9"/>
        <v>44</v>
      </c>
      <c r="F40" s="686">
        <f t="shared" si="9"/>
        <v>239</v>
      </c>
      <c r="G40" s="686">
        <f t="shared" si="9"/>
        <v>69</v>
      </c>
      <c r="H40" s="686">
        <f t="shared" si="9"/>
        <v>63</v>
      </c>
      <c r="I40" s="686">
        <f t="shared" si="9"/>
        <v>76</v>
      </c>
      <c r="J40" s="686">
        <f t="shared" si="9"/>
        <v>26</v>
      </c>
      <c r="K40" s="686">
        <f t="shared" si="9"/>
        <v>42</v>
      </c>
      <c r="L40" s="686">
        <f t="shared" si="9"/>
        <v>30</v>
      </c>
      <c r="M40" s="686">
        <f t="shared" si="9"/>
        <v>69</v>
      </c>
      <c r="N40" s="686">
        <f>SUM(N36:N39)</f>
        <v>15</v>
      </c>
      <c r="O40" s="696">
        <f>SUM(O36:O39)</f>
        <v>748</v>
      </c>
      <c r="P40" s="696"/>
      <c r="Q40" s="839"/>
      <c r="R40" s="928"/>
      <c r="S40" s="269"/>
      <c r="T40" s="269"/>
      <c r="U40" s="269"/>
      <c r="V40" s="269"/>
      <c r="W40" s="269"/>
      <c r="X40" s="269"/>
      <c r="Y40" s="269"/>
      <c r="Z40" s="269"/>
      <c r="AA40" s="269"/>
      <c r="AB40" s="269"/>
      <c r="AC40" s="269"/>
      <c r="AD40" s="269"/>
      <c r="AE40" s="269"/>
      <c r="AF40" s="269"/>
      <c r="AG40" s="269"/>
      <c r="AH40" s="269"/>
      <c r="AI40" s="269"/>
      <c r="AJ40" s="311"/>
      <c r="AK40" s="311"/>
    </row>
    <row r="41" spans="1:37" s="644" customFormat="1" ht="16.5" customHeight="1" x14ac:dyDescent="0.2">
      <c r="A41" s="1196"/>
      <c r="B41" s="190" t="s">
        <v>582</v>
      </c>
      <c r="C41" s="687">
        <f>C33-C38</f>
        <v>-2</v>
      </c>
      <c r="D41" s="687">
        <f t="shared" ref="D41:O41" si="10">D33-D38</f>
        <v>-2</v>
      </c>
      <c r="E41" s="687">
        <f t="shared" si="10"/>
        <v>10</v>
      </c>
      <c r="F41" s="687">
        <f t="shared" si="10"/>
        <v>-34</v>
      </c>
      <c r="G41" s="687">
        <f t="shared" si="10"/>
        <v>9</v>
      </c>
      <c r="H41" s="687">
        <f t="shared" si="10"/>
        <v>-1</v>
      </c>
      <c r="I41" s="687">
        <f t="shared" si="10"/>
        <v>-8</v>
      </c>
      <c r="J41" s="687">
        <f t="shared" si="10"/>
        <v>-4</v>
      </c>
      <c r="K41" s="687">
        <f t="shared" si="10"/>
        <v>-1</v>
      </c>
      <c r="L41" s="687">
        <f t="shared" si="10"/>
        <v>0</v>
      </c>
      <c r="M41" s="687">
        <f t="shared" si="10"/>
        <v>18</v>
      </c>
      <c r="N41" s="687">
        <f t="shared" si="10"/>
        <v>1</v>
      </c>
      <c r="O41" s="697">
        <f t="shared" si="10"/>
        <v>-14</v>
      </c>
      <c r="P41" s="697"/>
      <c r="Q41" s="839"/>
      <c r="R41" s="928"/>
      <c r="S41" s="269"/>
      <c r="T41" s="269"/>
      <c r="U41" s="269"/>
      <c r="V41" s="269"/>
      <c r="W41" s="269"/>
      <c r="X41" s="269"/>
      <c r="Y41" s="269"/>
      <c r="Z41" s="269"/>
      <c r="AA41" s="269"/>
      <c r="AB41" s="269"/>
      <c r="AC41" s="269"/>
      <c r="AD41" s="269"/>
      <c r="AE41" s="269"/>
      <c r="AF41" s="269"/>
      <c r="AG41" s="269"/>
      <c r="AH41" s="269"/>
      <c r="AI41" s="269"/>
      <c r="AJ41" s="311"/>
      <c r="AK41" s="311"/>
    </row>
    <row r="42" spans="1:37" s="644" customFormat="1" ht="16.5" customHeight="1" x14ac:dyDescent="0.2">
      <c r="A42" s="1196"/>
      <c r="B42" s="1165" t="s">
        <v>584</v>
      </c>
      <c r="C42" s="1177">
        <f>C33-C32</f>
        <v>0</v>
      </c>
      <c r="D42" s="1177">
        <f t="shared" ref="D42:O42" si="11">D33-D32</f>
        <v>-12</v>
      </c>
      <c r="E42" s="1177">
        <f t="shared" si="11"/>
        <v>4</v>
      </c>
      <c r="F42" s="1177">
        <f t="shared" si="11"/>
        <v>-7</v>
      </c>
      <c r="G42" s="1177">
        <f t="shared" si="11"/>
        <v>6</v>
      </c>
      <c r="H42" s="1177">
        <f t="shared" si="11"/>
        <v>-7</v>
      </c>
      <c r="I42" s="1177">
        <f t="shared" si="11"/>
        <v>3</v>
      </c>
      <c r="J42" s="1177">
        <f t="shared" si="11"/>
        <v>-2</v>
      </c>
      <c r="K42" s="1177">
        <f t="shared" si="11"/>
        <v>3</v>
      </c>
      <c r="L42" s="1177">
        <f t="shared" si="11"/>
        <v>1</v>
      </c>
      <c r="M42" s="1177">
        <f t="shared" si="11"/>
        <v>8</v>
      </c>
      <c r="N42" s="1177">
        <f t="shared" si="11"/>
        <v>-6</v>
      </c>
      <c r="O42" s="1178">
        <f t="shared" si="11"/>
        <v>-9</v>
      </c>
      <c r="P42" s="1178"/>
      <c r="Q42" s="839"/>
      <c r="R42" s="928"/>
      <c r="S42" s="269"/>
      <c r="T42" s="269"/>
      <c r="U42" s="269"/>
      <c r="V42" s="269"/>
      <c r="W42" s="269"/>
      <c r="X42" s="269"/>
      <c r="Y42" s="269"/>
      <c r="Z42" s="269"/>
      <c r="AA42" s="269"/>
      <c r="AB42" s="269"/>
      <c r="AC42" s="269"/>
      <c r="AD42" s="269"/>
      <c r="AE42" s="269"/>
      <c r="AF42" s="269"/>
      <c r="AG42" s="269"/>
      <c r="AH42" s="269"/>
      <c r="AI42" s="269"/>
      <c r="AJ42" s="311"/>
      <c r="AK42" s="311"/>
    </row>
    <row r="43" spans="1:37" ht="16.5" customHeight="1" x14ac:dyDescent="0.2">
      <c r="A43" s="1276" t="s">
        <v>229</v>
      </c>
      <c r="B43" s="190" t="s">
        <v>353</v>
      </c>
      <c r="C43" s="245">
        <f t="shared" ref="C43:O43" si="12">IF(C19=0, "-",C31/C19)</f>
        <v>0.58333333333333337</v>
      </c>
      <c r="D43" s="245">
        <f t="shared" si="12"/>
        <v>0.83333333333333337</v>
      </c>
      <c r="E43" s="245">
        <f t="shared" si="12"/>
        <v>1</v>
      </c>
      <c r="F43" s="245">
        <f t="shared" si="12"/>
        <v>0.8571428571428571</v>
      </c>
      <c r="G43" s="245">
        <f t="shared" si="12"/>
        <v>1</v>
      </c>
      <c r="H43" s="245">
        <f t="shared" si="12"/>
        <v>0.6875</v>
      </c>
      <c r="I43" s="245">
        <f t="shared" si="12"/>
        <v>1</v>
      </c>
      <c r="J43" s="245">
        <f t="shared" si="12"/>
        <v>0.69230769230769229</v>
      </c>
      <c r="K43" s="245">
        <f t="shared" si="12"/>
        <v>0.8</v>
      </c>
      <c r="L43" s="245">
        <f t="shared" si="12"/>
        <v>1</v>
      </c>
      <c r="M43" s="245">
        <f t="shared" si="12"/>
        <v>0.82352941176470584</v>
      </c>
      <c r="N43" s="245">
        <f t="shared" si="12"/>
        <v>1</v>
      </c>
      <c r="O43" s="813">
        <f t="shared" si="12"/>
        <v>0.84177215189873422</v>
      </c>
      <c r="P43" s="813"/>
      <c r="Q43" s="839"/>
    </row>
    <row r="44" spans="1:37" ht="16.5" customHeight="1" x14ac:dyDescent="0.2">
      <c r="A44" s="1273"/>
      <c r="B44" s="684" t="s">
        <v>354</v>
      </c>
      <c r="C44" s="654">
        <f t="shared" ref="C44:O44" si="13">IF(C20=0, "-",C32/C20)</f>
        <v>0.5</v>
      </c>
      <c r="D44" s="654">
        <f t="shared" si="13"/>
        <v>1</v>
      </c>
      <c r="E44" s="654">
        <f t="shared" si="13"/>
        <v>0.94117647058823528</v>
      </c>
      <c r="F44" s="654">
        <f t="shared" si="13"/>
        <v>0.88095238095238093</v>
      </c>
      <c r="G44" s="654">
        <f t="shared" si="13"/>
        <v>0.95</v>
      </c>
      <c r="H44" s="654">
        <f t="shared" si="13"/>
        <v>0.94736842105263153</v>
      </c>
      <c r="I44" s="654">
        <f t="shared" si="13"/>
        <v>1</v>
      </c>
      <c r="J44" s="654">
        <f t="shared" si="13"/>
        <v>0.63636363636363635</v>
      </c>
      <c r="K44" s="654">
        <f t="shared" si="13"/>
        <v>1</v>
      </c>
      <c r="L44" s="654">
        <f t="shared" si="13"/>
        <v>1</v>
      </c>
      <c r="M44" s="654">
        <f t="shared" si="13"/>
        <v>0.66666666666666663</v>
      </c>
      <c r="N44" s="654">
        <f t="shared" si="13"/>
        <v>1</v>
      </c>
      <c r="O44" s="655">
        <f t="shared" si="13"/>
        <v>0.86069651741293529</v>
      </c>
      <c r="P44" s="655"/>
      <c r="Q44" s="839"/>
    </row>
    <row r="45" spans="1:37" ht="16.5" customHeight="1" x14ac:dyDescent="0.2">
      <c r="A45" s="1273"/>
      <c r="B45" s="190" t="s">
        <v>355</v>
      </c>
      <c r="C45" s="245">
        <f t="shared" ref="C45:O45" si="14">IF(C21=0, "-",C33/C21)</f>
        <v>0.33333333333333331</v>
      </c>
      <c r="D45" s="245">
        <f t="shared" si="14"/>
        <v>0.8</v>
      </c>
      <c r="E45" s="245">
        <f t="shared" si="14"/>
        <v>0.76923076923076927</v>
      </c>
      <c r="F45" s="245">
        <f t="shared" si="14"/>
        <v>0.81081081081081086</v>
      </c>
      <c r="G45" s="245">
        <f t="shared" si="14"/>
        <v>0.96153846153846156</v>
      </c>
      <c r="H45" s="245">
        <f t="shared" si="14"/>
        <v>1</v>
      </c>
      <c r="I45" s="245">
        <f t="shared" si="14"/>
        <v>1</v>
      </c>
      <c r="J45" s="245">
        <f t="shared" si="14"/>
        <v>0.83333333333333337</v>
      </c>
      <c r="K45" s="245">
        <f t="shared" si="14"/>
        <v>0.84615384615384615</v>
      </c>
      <c r="L45" s="245">
        <f t="shared" si="14"/>
        <v>0.8</v>
      </c>
      <c r="M45" s="245">
        <f t="shared" si="14"/>
        <v>0.625</v>
      </c>
      <c r="N45" s="245">
        <f t="shared" si="14"/>
        <v>1</v>
      </c>
      <c r="O45" s="813">
        <f t="shared" si="14"/>
        <v>0.77358490566037741</v>
      </c>
      <c r="P45" s="813"/>
      <c r="Q45" s="839"/>
    </row>
    <row r="46" spans="1:37" ht="16.5" hidden="1" customHeight="1" x14ac:dyDescent="0.2">
      <c r="A46" s="1273"/>
      <c r="B46" s="684" t="s">
        <v>356</v>
      </c>
      <c r="C46" s="654" t="str">
        <f t="shared" ref="C46:O46" si="15">IF(C22=0, "-",C34/C22)</f>
        <v>-</v>
      </c>
      <c r="D46" s="654" t="str">
        <f t="shared" si="15"/>
        <v>-</v>
      </c>
      <c r="E46" s="654" t="str">
        <f t="shared" si="15"/>
        <v>-</v>
      </c>
      <c r="F46" s="654" t="str">
        <f t="shared" si="15"/>
        <v>-</v>
      </c>
      <c r="G46" s="654" t="str">
        <f t="shared" si="15"/>
        <v>-</v>
      </c>
      <c r="H46" s="654" t="str">
        <f t="shared" si="15"/>
        <v>-</v>
      </c>
      <c r="I46" s="654" t="str">
        <f t="shared" si="15"/>
        <v>-</v>
      </c>
      <c r="J46" s="654" t="str">
        <f t="shared" si="15"/>
        <v>-</v>
      </c>
      <c r="K46" s="654" t="str">
        <f t="shared" si="15"/>
        <v>-</v>
      </c>
      <c r="L46" s="654" t="str">
        <f t="shared" si="15"/>
        <v>-</v>
      </c>
      <c r="M46" s="654" t="str">
        <f t="shared" si="15"/>
        <v>-</v>
      </c>
      <c r="N46" s="654" t="str">
        <f t="shared" si="15"/>
        <v>-</v>
      </c>
      <c r="O46" s="655" t="str">
        <f t="shared" si="15"/>
        <v>-</v>
      </c>
      <c r="P46" s="655"/>
      <c r="Q46" s="839"/>
    </row>
    <row r="47" spans="1:37" ht="16.5" customHeight="1" x14ac:dyDescent="0.2">
      <c r="A47" s="1273"/>
      <c r="B47" s="684" t="s">
        <v>362</v>
      </c>
      <c r="C47" s="654">
        <f t="shared" ref="C47:O47" si="16">IF(C23=0, "-",C35/C23)</f>
        <v>0.45945945945945948</v>
      </c>
      <c r="D47" s="654">
        <f t="shared" si="16"/>
        <v>0.91666666666666663</v>
      </c>
      <c r="E47" s="654">
        <f t="shared" si="16"/>
        <v>0.84444444444444444</v>
      </c>
      <c r="F47" s="654">
        <f t="shared" si="16"/>
        <v>0.85123966942148765</v>
      </c>
      <c r="G47" s="654">
        <f t="shared" si="16"/>
        <v>0.96969696969696972</v>
      </c>
      <c r="H47" s="654">
        <f t="shared" si="16"/>
        <v>0.86956521739130432</v>
      </c>
      <c r="I47" s="654">
        <f t="shared" si="16"/>
        <v>1</v>
      </c>
      <c r="J47" s="654">
        <f t="shared" si="16"/>
        <v>0.7</v>
      </c>
      <c r="K47" s="654">
        <f t="shared" si="16"/>
        <v>0.88461538461538458</v>
      </c>
      <c r="L47" s="654">
        <f t="shared" si="16"/>
        <v>0.9375</v>
      </c>
      <c r="M47" s="654">
        <f t="shared" si="16"/>
        <v>0.67346938775510201</v>
      </c>
      <c r="N47" s="654">
        <f t="shared" si="16"/>
        <v>1</v>
      </c>
      <c r="O47" s="655">
        <f t="shared" si="16"/>
        <v>0.82311733800350262</v>
      </c>
      <c r="P47" s="655"/>
      <c r="Q47" s="839"/>
    </row>
    <row r="48" spans="1:37" ht="16.5" hidden="1" customHeight="1" x14ac:dyDescent="0.2">
      <c r="A48" s="1273"/>
      <c r="B48" s="695" t="s">
        <v>291</v>
      </c>
      <c r="C48" s="654">
        <f t="shared" ref="C48:O48" si="17">IF(C24=0, "-",C36/C24)</f>
        <v>0.43333333333333335</v>
      </c>
      <c r="D48" s="654">
        <f t="shared" si="17"/>
        <v>0.76470588235294112</v>
      </c>
      <c r="E48" s="654">
        <f t="shared" si="17"/>
        <v>0.63636363636363635</v>
      </c>
      <c r="F48" s="654">
        <f t="shared" si="17"/>
        <v>0.78873239436619713</v>
      </c>
      <c r="G48" s="654">
        <f t="shared" si="17"/>
        <v>1</v>
      </c>
      <c r="H48" s="654">
        <f t="shared" si="17"/>
        <v>0.78260869565217395</v>
      </c>
      <c r="I48" s="654">
        <f t="shared" si="17"/>
        <v>0.87096774193548387</v>
      </c>
      <c r="J48" s="654">
        <f t="shared" si="17"/>
        <v>0.5714285714285714</v>
      </c>
      <c r="K48" s="654">
        <f t="shared" si="17"/>
        <v>0.9</v>
      </c>
      <c r="L48" s="654">
        <f t="shared" si="17"/>
        <v>0.66666666666666663</v>
      </c>
      <c r="M48" s="654">
        <f t="shared" si="17"/>
        <v>0.6071428571428571</v>
      </c>
      <c r="N48" s="654">
        <f t="shared" si="17"/>
        <v>1</v>
      </c>
      <c r="O48" s="655">
        <f t="shared" si="17"/>
        <v>0.72900763358778631</v>
      </c>
      <c r="P48" s="655"/>
      <c r="Q48" s="645"/>
    </row>
    <row r="49" spans="1:37" ht="16.5" hidden="1" customHeight="1" x14ac:dyDescent="0.2">
      <c r="A49" s="1273"/>
      <c r="B49" s="695" t="s">
        <v>292</v>
      </c>
      <c r="C49" s="654">
        <f t="shared" ref="C49:O49" si="18">IF(C25=0, "-",C37/C25)</f>
        <v>0.55555555555555558</v>
      </c>
      <c r="D49" s="654">
        <f t="shared" si="18"/>
        <v>0.84615384615384615</v>
      </c>
      <c r="E49" s="654">
        <f t="shared" si="18"/>
        <v>0.6</v>
      </c>
      <c r="F49" s="654">
        <f t="shared" si="18"/>
        <v>0.72131147540983609</v>
      </c>
      <c r="G49" s="654">
        <f t="shared" si="18"/>
        <v>0.90909090909090906</v>
      </c>
      <c r="H49" s="654">
        <f t="shared" si="18"/>
        <v>0.88</v>
      </c>
      <c r="I49" s="654">
        <f t="shared" si="18"/>
        <v>1</v>
      </c>
      <c r="J49" s="654">
        <f t="shared" si="18"/>
        <v>1</v>
      </c>
      <c r="K49" s="654">
        <f t="shared" si="18"/>
        <v>1</v>
      </c>
      <c r="L49" s="654">
        <f t="shared" si="18"/>
        <v>1</v>
      </c>
      <c r="M49" s="654">
        <f t="shared" si="18"/>
        <v>0.76923076923076927</v>
      </c>
      <c r="N49" s="654">
        <f t="shared" si="18"/>
        <v>1</v>
      </c>
      <c r="O49" s="655">
        <f t="shared" si="18"/>
        <v>0.80425531914893622</v>
      </c>
      <c r="P49" s="655"/>
      <c r="Q49" s="839"/>
    </row>
    <row r="50" spans="1:37" s="644" customFormat="1" ht="16.5" customHeight="1" x14ac:dyDescent="0.2">
      <c r="A50" s="1273"/>
      <c r="B50" s="875" t="s">
        <v>293</v>
      </c>
      <c r="C50" s="245">
        <f t="shared" ref="C50:O50" si="19">IF(C26=0, "-",C38/C26)</f>
        <v>0.31818181818181818</v>
      </c>
      <c r="D50" s="245">
        <f t="shared" si="19"/>
        <v>0.625</v>
      </c>
      <c r="E50" s="245">
        <f t="shared" si="19"/>
        <v>0.66666666666666663</v>
      </c>
      <c r="F50" s="245">
        <f t="shared" si="19"/>
        <v>0.73563218390804597</v>
      </c>
      <c r="G50" s="245">
        <f t="shared" si="19"/>
        <v>0.94117647058823528</v>
      </c>
      <c r="H50" s="245">
        <f t="shared" si="19"/>
        <v>0.8</v>
      </c>
      <c r="I50" s="245">
        <f t="shared" si="19"/>
        <v>0.95652173913043481</v>
      </c>
      <c r="J50" s="245">
        <f t="shared" si="19"/>
        <v>0.9</v>
      </c>
      <c r="K50" s="245">
        <f t="shared" si="19"/>
        <v>0.92307692307692313</v>
      </c>
      <c r="L50" s="245">
        <f t="shared" si="19"/>
        <v>1</v>
      </c>
      <c r="M50" s="245">
        <f t="shared" si="19"/>
        <v>0.8</v>
      </c>
      <c r="N50" s="245" t="str">
        <f t="shared" si="19"/>
        <v>-</v>
      </c>
      <c r="O50" s="813">
        <f t="shared" si="19"/>
        <v>0.75105485232067515</v>
      </c>
      <c r="P50" s="813"/>
      <c r="Q50" s="839"/>
      <c r="R50" s="928"/>
      <c r="S50" s="269"/>
      <c r="T50" s="269"/>
      <c r="U50" s="269"/>
      <c r="V50" s="269"/>
      <c r="W50" s="269"/>
      <c r="X50" s="269"/>
      <c r="Y50" s="269"/>
      <c r="Z50" s="269"/>
      <c r="AA50" s="269"/>
      <c r="AB50" s="269"/>
      <c r="AC50" s="269"/>
      <c r="AD50" s="269"/>
      <c r="AE50" s="269"/>
      <c r="AF50" s="269"/>
      <c r="AG50" s="269"/>
      <c r="AH50" s="269"/>
      <c r="AI50" s="269"/>
      <c r="AJ50" s="311"/>
      <c r="AK50" s="311"/>
    </row>
    <row r="51" spans="1:37" s="644" customFormat="1" ht="16.5" hidden="1" customHeight="1" x14ac:dyDescent="0.2">
      <c r="A51" s="1273"/>
      <c r="B51" s="695" t="s">
        <v>294</v>
      </c>
      <c r="C51" s="654">
        <f t="shared" ref="C51:O51" si="20">IF(C27=0, "-",C39/C27)</f>
        <v>0.6428571428571429</v>
      </c>
      <c r="D51" s="654">
        <f t="shared" si="20"/>
        <v>0.33333333333333331</v>
      </c>
      <c r="E51" s="654">
        <f t="shared" si="20"/>
        <v>0.83333333333333337</v>
      </c>
      <c r="F51" s="654">
        <f t="shared" si="20"/>
        <v>0.7978723404255319</v>
      </c>
      <c r="G51" s="654">
        <f t="shared" si="20"/>
        <v>0.96</v>
      </c>
      <c r="H51" s="654">
        <f t="shared" si="20"/>
        <v>0.7857142857142857</v>
      </c>
      <c r="I51" s="654">
        <f t="shared" si="20"/>
        <v>1</v>
      </c>
      <c r="J51" s="654">
        <f t="shared" si="20"/>
        <v>1</v>
      </c>
      <c r="K51" s="654">
        <f t="shared" si="20"/>
        <v>1</v>
      </c>
      <c r="L51" s="654">
        <f t="shared" si="20"/>
        <v>1</v>
      </c>
      <c r="M51" s="654">
        <f t="shared" si="20"/>
        <v>0.66666666666666663</v>
      </c>
      <c r="N51" s="654">
        <f t="shared" si="20"/>
        <v>0.55555555555555558</v>
      </c>
      <c r="O51" s="655">
        <f t="shared" si="20"/>
        <v>0.79497907949790791</v>
      </c>
      <c r="P51" s="655"/>
      <c r="Q51" s="839"/>
      <c r="R51" s="928"/>
      <c r="S51" s="269"/>
      <c r="T51" s="269"/>
      <c r="U51" s="269"/>
      <c r="V51" s="269"/>
      <c r="W51" s="269"/>
      <c r="X51" s="269"/>
      <c r="Y51" s="269"/>
      <c r="Z51" s="269"/>
      <c r="AA51" s="269"/>
      <c r="AB51" s="269"/>
      <c r="AC51" s="269"/>
      <c r="AD51" s="269"/>
      <c r="AE51" s="269"/>
      <c r="AF51" s="269"/>
      <c r="AG51" s="269"/>
      <c r="AH51" s="269"/>
      <c r="AI51" s="269"/>
      <c r="AJ51" s="311"/>
      <c r="AK51" s="311"/>
    </row>
    <row r="52" spans="1:37" s="644" customFormat="1" ht="16.5" hidden="1" customHeight="1" x14ac:dyDescent="0.2">
      <c r="A52" s="1273"/>
      <c r="B52" s="695" t="s">
        <v>269</v>
      </c>
      <c r="C52" s="654">
        <f t="shared" ref="C52:O52" si="21">IF(C28=0, "-",C40/C28)</f>
        <v>0.4642857142857143</v>
      </c>
      <c r="D52" s="654">
        <f t="shared" si="21"/>
        <v>0.69230769230769229</v>
      </c>
      <c r="E52" s="654">
        <f t="shared" si="21"/>
        <v>0.6875</v>
      </c>
      <c r="F52" s="654">
        <f t="shared" si="21"/>
        <v>0.76357827476038342</v>
      </c>
      <c r="G52" s="654">
        <f t="shared" si="21"/>
        <v>0.9452054794520548</v>
      </c>
      <c r="H52" s="654">
        <f t="shared" si="21"/>
        <v>0.81818181818181823</v>
      </c>
      <c r="I52" s="654">
        <f t="shared" si="21"/>
        <v>0.93827160493827155</v>
      </c>
      <c r="J52" s="654">
        <f t="shared" si="21"/>
        <v>0.8666666666666667</v>
      </c>
      <c r="K52" s="654">
        <f t="shared" si="21"/>
        <v>0.95454545454545459</v>
      </c>
      <c r="L52" s="654">
        <f t="shared" si="21"/>
        <v>0.81081081081081086</v>
      </c>
      <c r="M52" s="654">
        <f t="shared" si="21"/>
        <v>0.69696969696969702</v>
      </c>
      <c r="N52" s="654">
        <f t="shared" si="21"/>
        <v>0.78947368421052633</v>
      </c>
      <c r="O52" s="655">
        <f t="shared" si="21"/>
        <v>0.76875642343268247</v>
      </c>
      <c r="P52" s="655"/>
      <c r="Q52" s="839"/>
      <c r="R52" s="928"/>
      <c r="S52" s="269"/>
      <c r="T52" s="269"/>
      <c r="U52" s="269"/>
      <c r="V52" s="269"/>
      <c r="W52" s="269"/>
      <c r="X52" s="269"/>
      <c r="Y52" s="269"/>
      <c r="Z52" s="269"/>
      <c r="AA52" s="269"/>
      <c r="AB52" s="269"/>
      <c r="AC52" s="269"/>
      <c r="AD52" s="269"/>
      <c r="AE52" s="269"/>
      <c r="AF52" s="269"/>
      <c r="AG52" s="269"/>
      <c r="AH52" s="269"/>
      <c r="AI52" s="269"/>
      <c r="AJ52" s="311"/>
      <c r="AK52" s="311"/>
    </row>
    <row r="53" spans="1:37" s="644" customFormat="1" ht="16.5" customHeight="1" x14ac:dyDescent="0.2">
      <c r="A53" s="1273"/>
      <c r="B53" s="684" t="s">
        <v>583</v>
      </c>
      <c r="C53" s="900">
        <f>IF(OR(C45="-",C50="-"),"-",((C45-C50)*100))</f>
        <v>1.5151515151515138</v>
      </c>
      <c r="D53" s="900">
        <f t="shared" ref="D53:O53" si="22">IF(OR(D45="-",D50="-"),"-",((D45-D50)*100))</f>
        <v>17.500000000000004</v>
      </c>
      <c r="E53" s="900">
        <f t="shared" si="22"/>
        <v>10.256410256410264</v>
      </c>
      <c r="F53" s="900">
        <f t="shared" si="22"/>
        <v>7.5178626902764893</v>
      </c>
      <c r="G53" s="900">
        <f t="shared" si="22"/>
        <v>2.0361990950226283</v>
      </c>
      <c r="H53" s="900">
        <f t="shared" si="22"/>
        <v>19.999999999999996</v>
      </c>
      <c r="I53" s="900">
        <f t="shared" si="22"/>
        <v>4.3478260869565188</v>
      </c>
      <c r="J53" s="900">
        <f t="shared" si="22"/>
        <v>-6.6666666666666652</v>
      </c>
      <c r="K53" s="900">
        <f t="shared" si="22"/>
        <v>-7.6923076923076987</v>
      </c>
      <c r="L53" s="900">
        <f t="shared" si="22"/>
        <v>-19.999999999999996</v>
      </c>
      <c r="M53" s="900">
        <f t="shared" si="22"/>
        <v>-17.500000000000004</v>
      </c>
      <c r="N53" s="900" t="str">
        <f t="shared" si="22"/>
        <v>-</v>
      </c>
      <c r="O53" s="901">
        <f t="shared" si="22"/>
        <v>2.2530053339702261</v>
      </c>
      <c r="P53" s="901"/>
      <c r="Q53" s="645"/>
      <c r="R53" s="928"/>
      <c r="S53" s="269"/>
      <c r="T53" s="269"/>
      <c r="U53" s="269"/>
      <c r="V53" s="269"/>
      <c r="W53" s="269"/>
      <c r="X53" s="269"/>
      <c r="Y53" s="269"/>
      <c r="Z53" s="269"/>
      <c r="AA53" s="269"/>
      <c r="AB53" s="269"/>
      <c r="AC53" s="269"/>
      <c r="AD53" s="269"/>
      <c r="AE53" s="269"/>
      <c r="AF53" s="269"/>
      <c r="AG53" s="269"/>
      <c r="AH53" s="269"/>
      <c r="AI53" s="269"/>
      <c r="AJ53" s="311"/>
      <c r="AK53" s="311"/>
    </row>
    <row r="54" spans="1:37" s="644" customFormat="1" ht="16.5" customHeight="1" x14ac:dyDescent="0.2">
      <c r="A54" s="1273"/>
      <c r="B54" s="1054" t="s">
        <v>585</v>
      </c>
      <c r="C54" s="1051">
        <f>IF(OR(C45="-",C44="-"),"-",((C45-C44)*100))</f>
        <v>-16.666666666666668</v>
      </c>
      <c r="D54" s="1051">
        <f t="shared" ref="D54:O54" si="23">IF(OR(D45="-",D44="-"),"-",((D45-D44)*100))</f>
        <v>-19.999999999999996</v>
      </c>
      <c r="E54" s="1051">
        <f t="shared" si="23"/>
        <v>-17.194570135746602</v>
      </c>
      <c r="F54" s="1051">
        <f t="shared" si="23"/>
        <v>-7.0141570141570071</v>
      </c>
      <c r="G54" s="1051">
        <f t="shared" si="23"/>
        <v>1.1538461538461608</v>
      </c>
      <c r="H54" s="1051">
        <f t="shared" si="23"/>
        <v>5.2631578947368478</v>
      </c>
      <c r="I54" s="1051">
        <f t="shared" si="23"/>
        <v>0</v>
      </c>
      <c r="J54" s="1051">
        <f t="shared" si="23"/>
        <v>19.696969696969703</v>
      </c>
      <c r="K54" s="1051">
        <f t="shared" si="23"/>
        <v>-15.384615384615385</v>
      </c>
      <c r="L54" s="1051">
        <f t="shared" si="23"/>
        <v>-19.999999999999996</v>
      </c>
      <c r="M54" s="1051">
        <f t="shared" si="23"/>
        <v>-4.1666666666666625</v>
      </c>
      <c r="N54" s="1051">
        <f t="shared" si="23"/>
        <v>0</v>
      </c>
      <c r="O54" s="1052">
        <f t="shared" si="23"/>
        <v>-8.7111611752557891</v>
      </c>
      <c r="P54" s="1052"/>
      <c r="Q54" s="839"/>
      <c r="R54" s="928"/>
      <c r="S54" s="269"/>
      <c r="T54" s="269"/>
      <c r="U54" s="269"/>
      <c r="V54" s="269"/>
      <c r="W54" s="269"/>
      <c r="X54" s="269"/>
      <c r="Y54" s="269"/>
      <c r="Z54" s="269"/>
      <c r="AA54" s="269"/>
      <c r="AB54" s="269"/>
      <c r="AC54" s="269"/>
      <c r="AD54" s="269"/>
      <c r="AE54" s="269"/>
      <c r="AF54" s="269"/>
      <c r="AG54" s="269"/>
      <c r="AH54" s="269"/>
      <c r="AI54" s="269"/>
      <c r="AJ54" s="311"/>
      <c r="AK54" s="311"/>
    </row>
    <row r="55" spans="1:37" ht="16.5" customHeight="1" x14ac:dyDescent="0.2">
      <c r="A55" s="1260" t="s">
        <v>24</v>
      </c>
      <c r="B55" s="684" t="s">
        <v>353</v>
      </c>
      <c r="C55" s="686">
        <v>0</v>
      </c>
      <c r="D55" s="686">
        <v>0</v>
      </c>
      <c r="E55" s="686">
        <v>0</v>
      </c>
      <c r="F55" s="686">
        <v>0</v>
      </c>
      <c r="G55" s="686">
        <v>1</v>
      </c>
      <c r="H55" s="686">
        <v>0</v>
      </c>
      <c r="I55" s="686">
        <v>0</v>
      </c>
      <c r="J55" s="686">
        <v>1</v>
      </c>
      <c r="K55" s="686">
        <v>0</v>
      </c>
      <c r="L55" s="686">
        <v>0</v>
      </c>
      <c r="M55" s="686">
        <v>0</v>
      </c>
      <c r="N55" s="686">
        <v>0</v>
      </c>
      <c r="O55" s="696">
        <f>SUM(C55:N55)</f>
        <v>2</v>
      </c>
      <c r="P55" s="696"/>
      <c r="Q55" s="645"/>
    </row>
    <row r="56" spans="1:37" ht="16.5" customHeight="1" x14ac:dyDescent="0.2">
      <c r="A56" s="1196"/>
      <c r="B56" s="190" t="s">
        <v>354</v>
      </c>
      <c r="C56" s="687">
        <v>0</v>
      </c>
      <c r="D56" s="687">
        <v>0</v>
      </c>
      <c r="E56" s="687">
        <v>0</v>
      </c>
      <c r="F56" s="687">
        <v>1</v>
      </c>
      <c r="G56" s="687">
        <v>0</v>
      </c>
      <c r="H56" s="687">
        <v>0</v>
      </c>
      <c r="I56" s="687">
        <v>0</v>
      </c>
      <c r="J56" s="687">
        <v>0</v>
      </c>
      <c r="K56" s="687">
        <v>1</v>
      </c>
      <c r="L56" s="687">
        <v>0</v>
      </c>
      <c r="M56" s="687">
        <v>0</v>
      </c>
      <c r="N56" s="687">
        <v>0</v>
      </c>
      <c r="O56" s="697">
        <f>SUM(C56:N56)</f>
        <v>2</v>
      </c>
      <c r="P56" s="697"/>
      <c r="Q56" s="839"/>
    </row>
    <row r="57" spans="1:37" ht="16.5" customHeight="1" x14ac:dyDescent="0.2">
      <c r="A57" s="1196"/>
      <c r="B57" s="684" t="s">
        <v>355</v>
      </c>
      <c r="C57" s="686">
        <v>0</v>
      </c>
      <c r="D57" s="686">
        <v>1</v>
      </c>
      <c r="E57" s="686">
        <v>0</v>
      </c>
      <c r="F57" s="686">
        <v>1</v>
      </c>
      <c r="G57" s="686">
        <v>0</v>
      </c>
      <c r="H57" s="686">
        <v>0</v>
      </c>
      <c r="I57" s="686">
        <v>0</v>
      </c>
      <c r="J57" s="686">
        <v>1</v>
      </c>
      <c r="K57" s="686">
        <v>0</v>
      </c>
      <c r="L57" s="686">
        <v>0</v>
      </c>
      <c r="M57" s="686">
        <v>1</v>
      </c>
      <c r="N57" s="686">
        <v>0</v>
      </c>
      <c r="O57" s="696">
        <f>SUM(C57:N57)</f>
        <v>4</v>
      </c>
      <c r="P57" s="696"/>
      <c r="Q57" s="645"/>
    </row>
    <row r="58" spans="1:37" ht="16.5" hidden="1" customHeight="1" x14ac:dyDescent="0.2">
      <c r="A58" s="1196"/>
      <c r="B58" s="684" t="s">
        <v>356</v>
      </c>
      <c r="C58" s="686"/>
      <c r="D58" s="686"/>
      <c r="E58" s="686"/>
      <c r="F58" s="686"/>
      <c r="G58" s="686"/>
      <c r="H58" s="686"/>
      <c r="I58" s="686"/>
      <c r="J58" s="686"/>
      <c r="K58" s="686"/>
      <c r="L58" s="686"/>
      <c r="M58" s="686"/>
      <c r="N58" s="686"/>
      <c r="O58" s="696">
        <f>SUM(C58:N58)</f>
        <v>0</v>
      </c>
      <c r="P58" s="696"/>
      <c r="Q58" s="839"/>
    </row>
    <row r="59" spans="1:37" ht="16.5" customHeight="1" x14ac:dyDescent="0.2">
      <c r="A59" s="1196"/>
      <c r="B59" s="190" t="s">
        <v>362</v>
      </c>
      <c r="C59" s="687">
        <f>SUM(C55:C58)</f>
        <v>0</v>
      </c>
      <c r="D59" s="687">
        <f t="shared" ref="D59:N59" si="24">SUM(D55:D58)</f>
        <v>1</v>
      </c>
      <c r="E59" s="687">
        <f t="shared" si="24"/>
        <v>0</v>
      </c>
      <c r="F59" s="687">
        <f t="shared" si="24"/>
        <v>2</v>
      </c>
      <c r="G59" s="687">
        <f t="shared" si="24"/>
        <v>1</v>
      </c>
      <c r="H59" s="687">
        <f t="shared" si="24"/>
        <v>0</v>
      </c>
      <c r="I59" s="687">
        <f t="shared" si="24"/>
        <v>0</v>
      </c>
      <c r="J59" s="687">
        <f t="shared" si="24"/>
        <v>2</v>
      </c>
      <c r="K59" s="687">
        <f t="shared" si="24"/>
        <v>1</v>
      </c>
      <c r="L59" s="687">
        <f t="shared" si="24"/>
        <v>0</v>
      </c>
      <c r="M59" s="687">
        <f t="shared" si="24"/>
        <v>1</v>
      </c>
      <c r="N59" s="687">
        <f t="shared" si="24"/>
        <v>0</v>
      </c>
      <c r="O59" s="697">
        <f>SUM(O55:O58)</f>
        <v>8</v>
      </c>
      <c r="P59" s="697"/>
      <c r="Q59" s="839"/>
    </row>
    <row r="60" spans="1:37" ht="16.5" hidden="1" customHeight="1" x14ac:dyDescent="0.2">
      <c r="A60" s="1196"/>
      <c r="B60" s="695" t="s">
        <v>291</v>
      </c>
      <c r="C60" s="686">
        <v>1</v>
      </c>
      <c r="D60" s="686">
        <v>0</v>
      </c>
      <c r="E60" s="686">
        <v>1</v>
      </c>
      <c r="F60" s="686">
        <v>0</v>
      </c>
      <c r="G60" s="686">
        <v>1</v>
      </c>
      <c r="H60" s="686">
        <v>1</v>
      </c>
      <c r="I60" s="686">
        <v>0</v>
      </c>
      <c r="J60" s="686">
        <v>0</v>
      </c>
      <c r="K60" s="686">
        <v>0</v>
      </c>
      <c r="L60" s="686">
        <v>0</v>
      </c>
      <c r="M60" s="686">
        <v>0</v>
      </c>
      <c r="N60" s="686">
        <v>0</v>
      </c>
      <c r="O60" s="696">
        <f>SUM(C60:N60)</f>
        <v>4</v>
      </c>
      <c r="P60" s="696"/>
      <c r="Q60" s="645"/>
    </row>
    <row r="61" spans="1:37" ht="16.5" hidden="1" customHeight="1" x14ac:dyDescent="0.2">
      <c r="A61" s="1196"/>
      <c r="B61" s="695" t="s">
        <v>292</v>
      </c>
      <c r="C61" s="686">
        <v>0</v>
      </c>
      <c r="D61" s="686">
        <v>0</v>
      </c>
      <c r="E61" s="686">
        <v>0</v>
      </c>
      <c r="F61" s="686">
        <v>0</v>
      </c>
      <c r="G61" s="686">
        <v>0</v>
      </c>
      <c r="H61" s="686">
        <v>2</v>
      </c>
      <c r="I61" s="686">
        <v>1</v>
      </c>
      <c r="J61" s="686">
        <v>2</v>
      </c>
      <c r="K61" s="686">
        <v>0</v>
      </c>
      <c r="L61" s="686">
        <v>0</v>
      </c>
      <c r="M61" s="686">
        <v>1</v>
      </c>
      <c r="N61" s="686">
        <v>0</v>
      </c>
      <c r="O61" s="696">
        <f>SUM(C61:N61)</f>
        <v>6</v>
      </c>
      <c r="P61" s="696"/>
      <c r="Q61" s="839"/>
    </row>
    <row r="62" spans="1:37" s="644" customFormat="1" ht="16.5" customHeight="1" x14ac:dyDescent="0.2">
      <c r="A62" s="1196"/>
      <c r="B62" s="695" t="s">
        <v>293</v>
      </c>
      <c r="C62" s="686">
        <v>0</v>
      </c>
      <c r="D62" s="686">
        <v>0</v>
      </c>
      <c r="E62" s="686">
        <v>0</v>
      </c>
      <c r="F62" s="686">
        <v>0</v>
      </c>
      <c r="G62" s="686">
        <v>1</v>
      </c>
      <c r="H62" s="686">
        <v>0</v>
      </c>
      <c r="I62" s="686">
        <v>0</v>
      </c>
      <c r="J62" s="686">
        <v>1</v>
      </c>
      <c r="K62" s="686">
        <v>1</v>
      </c>
      <c r="L62" s="686">
        <v>0</v>
      </c>
      <c r="M62" s="686">
        <v>0</v>
      </c>
      <c r="N62" s="686">
        <v>0</v>
      </c>
      <c r="O62" s="696">
        <f>SUM(C62:N62)</f>
        <v>3</v>
      </c>
      <c r="P62" s="696"/>
      <c r="Q62" s="645"/>
      <c r="R62" s="928"/>
      <c r="S62" s="269"/>
      <c r="T62" s="269"/>
      <c r="U62" s="269"/>
      <c r="V62" s="269"/>
      <c r="W62" s="269"/>
      <c r="X62" s="269"/>
      <c r="Y62" s="269"/>
      <c r="Z62" s="269"/>
      <c r="AA62" s="269"/>
      <c r="AB62" s="269"/>
      <c r="AC62" s="269"/>
      <c r="AD62" s="269"/>
      <c r="AE62" s="269"/>
      <c r="AF62" s="269"/>
      <c r="AG62" s="269"/>
      <c r="AH62" s="269"/>
      <c r="AI62" s="269"/>
      <c r="AJ62" s="311"/>
      <c r="AK62" s="311"/>
    </row>
    <row r="63" spans="1:37" s="644" customFormat="1" ht="16.5" hidden="1" customHeight="1" x14ac:dyDescent="0.2">
      <c r="A63" s="1196"/>
      <c r="B63" s="695" t="s">
        <v>294</v>
      </c>
      <c r="C63" s="686">
        <v>1</v>
      </c>
      <c r="D63" s="686">
        <v>0</v>
      </c>
      <c r="E63" s="686">
        <v>0</v>
      </c>
      <c r="F63" s="686">
        <v>0</v>
      </c>
      <c r="G63" s="686">
        <v>0</v>
      </c>
      <c r="H63" s="686">
        <v>0</v>
      </c>
      <c r="I63" s="686">
        <v>0</v>
      </c>
      <c r="J63" s="686">
        <v>0</v>
      </c>
      <c r="K63" s="686">
        <v>0</v>
      </c>
      <c r="L63" s="686">
        <v>0</v>
      </c>
      <c r="M63" s="686">
        <v>0</v>
      </c>
      <c r="N63" s="686">
        <v>0</v>
      </c>
      <c r="O63" s="696">
        <f>SUM(C63:N63)</f>
        <v>1</v>
      </c>
      <c r="P63" s="696"/>
      <c r="Q63" s="839"/>
      <c r="R63" s="928"/>
      <c r="S63" s="269"/>
      <c r="T63" s="269"/>
      <c r="U63" s="269"/>
      <c r="V63" s="269"/>
      <c r="W63" s="269"/>
      <c r="X63" s="269"/>
      <c r="Y63" s="269"/>
      <c r="Z63" s="269"/>
      <c r="AA63" s="269"/>
      <c r="AB63" s="269"/>
      <c r="AC63" s="269"/>
      <c r="AD63" s="269"/>
      <c r="AE63" s="269"/>
      <c r="AF63" s="269"/>
      <c r="AG63" s="269"/>
      <c r="AH63" s="269"/>
      <c r="AI63" s="269"/>
      <c r="AJ63" s="311"/>
      <c r="AK63" s="311"/>
    </row>
    <row r="64" spans="1:37" s="644" customFormat="1" ht="16.5" hidden="1" customHeight="1" x14ac:dyDescent="0.2">
      <c r="A64" s="1196"/>
      <c r="B64" s="695" t="s">
        <v>269</v>
      </c>
      <c r="C64" s="686">
        <f>SUM(C60:C63)</f>
        <v>2</v>
      </c>
      <c r="D64" s="686">
        <f t="shared" ref="D64:M64" si="25">SUM(D60:D63)</f>
        <v>0</v>
      </c>
      <c r="E64" s="686">
        <f t="shared" si="25"/>
        <v>1</v>
      </c>
      <c r="F64" s="686">
        <f t="shared" si="25"/>
        <v>0</v>
      </c>
      <c r="G64" s="686">
        <f t="shared" si="25"/>
        <v>2</v>
      </c>
      <c r="H64" s="686">
        <f t="shared" si="25"/>
        <v>3</v>
      </c>
      <c r="I64" s="686">
        <f t="shared" si="25"/>
        <v>1</v>
      </c>
      <c r="J64" s="686">
        <f t="shared" si="25"/>
        <v>3</v>
      </c>
      <c r="K64" s="686">
        <f t="shared" si="25"/>
        <v>1</v>
      </c>
      <c r="L64" s="686">
        <f t="shared" si="25"/>
        <v>0</v>
      </c>
      <c r="M64" s="686">
        <f t="shared" si="25"/>
        <v>1</v>
      </c>
      <c r="N64" s="686">
        <f>SUM(N60:N63)</f>
        <v>0</v>
      </c>
      <c r="O64" s="696">
        <f>SUM(O60:O63)</f>
        <v>14</v>
      </c>
      <c r="P64" s="696"/>
      <c r="Q64" s="839"/>
      <c r="R64" s="928"/>
      <c r="S64" s="269"/>
      <c r="T64" s="269"/>
      <c r="U64" s="269"/>
      <c r="V64" s="269"/>
      <c r="W64" s="269"/>
      <c r="X64" s="269"/>
      <c r="Y64" s="269"/>
      <c r="Z64" s="269"/>
      <c r="AA64" s="269"/>
      <c r="AB64" s="269"/>
      <c r="AC64" s="269"/>
      <c r="AD64" s="269"/>
      <c r="AE64" s="269"/>
      <c r="AF64" s="269"/>
      <c r="AG64" s="269"/>
      <c r="AH64" s="269"/>
      <c r="AI64" s="269"/>
      <c r="AJ64" s="311"/>
      <c r="AK64" s="311"/>
    </row>
    <row r="65" spans="1:42" s="644" customFormat="1" ht="16.5" customHeight="1" x14ac:dyDescent="0.2">
      <c r="A65" s="1196"/>
      <c r="B65" s="190" t="s">
        <v>582</v>
      </c>
      <c r="C65" s="687">
        <f>C57-C62</f>
        <v>0</v>
      </c>
      <c r="D65" s="687">
        <f t="shared" ref="D65:O65" si="26">D57-D62</f>
        <v>1</v>
      </c>
      <c r="E65" s="687">
        <f t="shared" si="26"/>
        <v>0</v>
      </c>
      <c r="F65" s="687">
        <f t="shared" si="26"/>
        <v>1</v>
      </c>
      <c r="G65" s="687">
        <f t="shared" si="26"/>
        <v>-1</v>
      </c>
      <c r="H65" s="687">
        <f t="shared" si="26"/>
        <v>0</v>
      </c>
      <c r="I65" s="687">
        <f t="shared" si="26"/>
        <v>0</v>
      </c>
      <c r="J65" s="687">
        <f t="shared" si="26"/>
        <v>0</v>
      </c>
      <c r="K65" s="687">
        <f t="shared" si="26"/>
        <v>-1</v>
      </c>
      <c r="L65" s="687">
        <f t="shared" si="26"/>
        <v>0</v>
      </c>
      <c r="M65" s="687">
        <f t="shared" si="26"/>
        <v>1</v>
      </c>
      <c r="N65" s="687">
        <f t="shared" si="26"/>
        <v>0</v>
      </c>
      <c r="O65" s="697">
        <f t="shared" si="26"/>
        <v>1</v>
      </c>
      <c r="P65" s="697"/>
      <c r="Q65" s="839"/>
      <c r="R65" s="928"/>
      <c r="S65" s="269"/>
      <c r="T65" s="269"/>
      <c r="U65" s="269"/>
      <c r="V65" s="269"/>
      <c r="W65" s="269"/>
      <c r="X65" s="269"/>
      <c r="Y65" s="269"/>
      <c r="Z65" s="269"/>
      <c r="AA65" s="269"/>
      <c r="AB65" s="269"/>
      <c r="AC65" s="269"/>
      <c r="AD65" s="269"/>
      <c r="AE65" s="269"/>
      <c r="AF65" s="269"/>
      <c r="AG65" s="269"/>
      <c r="AH65" s="269"/>
      <c r="AI65" s="269"/>
      <c r="AJ65" s="311"/>
      <c r="AK65" s="311"/>
    </row>
    <row r="66" spans="1:42" s="644" customFormat="1" ht="16.5" customHeight="1" x14ac:dyDescent="0.2">
      <c r="A66" s="1196"/>
      <c r="B66" s="1165" t="s">
        <v>584</v>
      </c>
      <c r="C66" s="1177">
        <f>C57-C56</f>
        <v>0</v>
      </c>
      <c r="D66" s="1177">
        <f t="shared" ref="D66:O66" si="27">D57-D56</f>
        <v>1</v>
      </c>
      <c r="E66" s="1177">
        <f t="shared" si="27"/>
        <v>0</v>
      </c>
      <c r="F66" s="1177">
        <f t="shared" si="27"/>
        <v>0</v>
      </c>
      <c r="G66" s="1177">
        <f t="shared" si="27"/>
        <v>0</v>
      </c>
      <c r="H66" s="1177">
        <f t="shared" si="27"/>
        <v>0</v>
      </c>
      <c r="I66" s="1177">
        <f t="shared" si="27"/>
        <v>0</v>
      </c>
      <c r="J66" s="1177">
        <f t="shared" si="27"/>
        <v>1</v>
      </c>
      <c r="K66" s="1177">
        <f t="shared" si="27"/>
        <v>-1</v>
      </c>
      <c r="L66" s="1177">
        <f t="shared" si="27"/>
        <v>0</v>
      </c>
      <c r="M66" s="1177">
        <f t="shared" si="27"/>
        <v>1</v>
      </c>
      <c r="N66" s="1177">
        <f t="shared" si="27"/>
        <v>0</v>
      </c>
      <c r="O66" s="1178">
        <f t="shared" si="27"/>
        <v>2</v>
      </c>
      <c r="P66" s="1178"/>
      <c r="Q66" s="839"/>
      <c r="R66" s="928"/>
      <c r="S66" s="781"/>
      <c r="T66" s="264"/>
      <c r="U66" s="264"/>
      <c r="V66" s="264"/>
      <c r="W66" s="264"/>
      <c r="X66" s="264"/>
      <c r="Y66" s="264"/>
      <c r="Z66" s="264"/>
      <c r="AA66" s="264"/>
      <c r="AB66" s="264"/>
      <c r="AC66" s="264"/>
      <c r="AD66" s="264"/>
      <c r="AE66" s="264"/>
      <c r="AF66" s="264"/>
      <c r="AG66" s="269"/>
      <c r="AH66" s="269"/>
      <c r="AI66" s="269"/>
      <c r="AJ66" s="311"/>
      <c r="AK66" s="311"/>
    </row>
    <row r="67" spans="1:42" ht="16.5" customHeight="1" x14ac:dyDescent="0.2">
      <c r="A67" s="1276" t="s">
        <v>472</v>
      </c>
      <c r="B67" s="190" t="s">
        <v>353</v>
      </c>
      <c r="C67" s="259">
        <v>5.8000000000000007</v>
      </c>
      <c r="D67" s="259">
        <v>11.7</v>
      </c>
      <c r="E67" s="259">
        <v>24.4</v>
      </c>
      <c r="F67" s="259">
        <v>11.5</v>
      </c>
      <c r="G67" s="259">
        <v>10.8</v>
      </c>
      <c r="H67" s="259">
        <v>24.6</v>
      </c>
      <c r="I67" s="259">
        <v>18.100000000000001</v>
      </c>
      <c r="J67" s="259">
        <v>39.799999999999997</v>
      </c>
      <c r="K67" s="259">
        <v>18.399999999999999</v>
      </c>
      <c r="L67" s="259">
        <v>10.8</v>
      </c>
      <c r="M67" s="259">
        <v>13.8</v>
      </c>
      <c r="N67" s="259">
        <v>42.6</v>
      </c>
      <c r="O67" s="815">
        <v>13.100000000000001</v>
      </c>
      <c r="P67" s="815"/>
      <c r="Q67" s="839"/>
      <c r="S67" s="782"/>
      <c r="T67" s="783"/>
      <c r="U67" s="783"/>
      <c r="V67" s="783"/>
      <c r="W67" s="783"/>
      <c r="X67" s="783"/>
      <c r="Y67" s="783"/>
      <c r="Z67" s="783"/>
      <c r="AA67" s="783"/>
      <c r="AB67" s="783"/>
      <c r="AC67" s="783"/>
      <c r="AD67" s="783"/>
      <c r="AE67" s="783"/>
      <c r="AF67" s="783"/>
      <c r="AL67" s="747"/>
      <c r="AM67" s="747"/>
      <c r="AN67" s="747"/>
      <c r="AO67" s="747"/>
      <c r="AP67" s="747"/>
    </row>
    <row r="68" spans="1:42" ht="16.5" customHeight="1" x14ac:dyDescent="0.2">
      <c r="A68" s="1273"/>
      <c r="B68" s="684" t="s">
        <v>354</v>
      </c>
      <c r="C68" s="693">
        <v>11.1</v>
      </c>
      <c r="D68" s="693">
        <v>8.9</v>
      </c>
      <c r="E68" s="693">
        <v>20.399999999999999</v>
      </c>
      <c r="F68" s="693">
        <v>10.8</v>
      </c>
      <c r="G68" s="693">
        <v>20.399999999999999</v>
      </c>
      <c r="H68" s="693">
        <v>10.199999999999999</v>
      </c>
      <c r="I68" s="693">
        <v>26.4</v>
      </c>
      <c r="J68" s="693">
        <v>13.6</v>
      </c>
      <c r="K68" s="693">
        <v>14.8</v>
      </c>
      <c r="L68" s="693">
        <v>19.600000000000001</v>
      </c>
      <c r="M68" s="693">
        <v>6</v>
      </c>
      <c r="N68" s="693">
        <v>22.8</v>
      </c>
      <c r="O68" s="699">
        <v>12</v>
      </c>
      <c r="P68" s="699"/>
      <c r="Q68" s="839"/>
      <c r="S68" s="782"/>
      <c r="T68" s="783"/>
      <c r="U68" s="783"/>
      <c r="V68" s="783"/>
      <c r="W68" s="783"/>
      <c r="X68" s="783"/>
      <c r="Y68" s="783"/>
      <c r="Z68" s="783"/>
      <c r="AA68" s="783"/>
      <c r="AB68" s="783"/>
      <c r="AC68" s="783"/>
      <c r="AD68" s="783"/>
      <c r="AE68" s="783"/>
      <c r="AF68" s="783"/>
      <c r="AL68" s="747"/>
      <c r="AM68" s="747"/>
      <c r="AN68" s="747"/>
      <c r="AO68" s="747"/>
      <c r="AP68" s="747"/>
    </row>
    <row r="69" spans="1:42" ht="16.5" customHeight="1" x14ac:dyDescent="0.2">
      <c r="A69" s="1273"/>
      <c r="B69" s="190" t="s">
        <v>355</v>
      </c>
      <c r="C69" s="259">
        <v>12.6</v>
      </c>
      <c r="D69" s="259">
        <v>25.4</v>
      </c>
      <c r="E69" s="259">
        <v>13.399999999999999</v>
      </c>
      <c r="F69" s="259">
        <v>11.5</v>
      </c>
      <c r="G69" s="259">
        <v>10.5</v>
      </c>
      <c r="H69" s="259">
        <v>13</v>
      </c>
      <c r="I69" s="259">
        <v>19.2</v>
      </c>
      <c r="J69" s="259">
        <v>12.8</v>
      </c>
      <c r="K69" s="259">
        <v>10</v>
      </c>
      <c r="L69" s="259">
        <v>14.6</v>
      </c>
      <c r="M69" s="259">
        <v>8.4</v>
      </c>
      <c r="N69" s="1011">
        <v>24.6</v>
      </c>
      <c r="O69" s="815">
        <v>11.2</v>
      </c>
      <c r="P69" s="815"/>
      <c r="Q69" s="839"/>
      <c r="S69" s="782"/>
      <c r="T69" s="783"/>
      <c r="U69" s="783"/>
      <c r="V69" s="783"/>
      <c r="W69" s="783"/>
      <c r="X69" s="783"/>
      <c r="Y69" s="783"/>
      <c r="Z69" s="783"/>
      <c r="AA69" s="783"/>
      <c r="AB69" s="783"/>
      <c r="AC69" s="783"/>
      <c r="AD69" s="783"/>
      <c r="AE69" s="783"/>
      <c r="AF69" s="783"/>
      <c r="AL69" s="747"/>
      <c r="AM69" s="747"/>
      <c r="AN69" s="747"/>
      <c r="AO69" s="747"/>
      <c r="AP69" s="747"/>
    </row>
    <row r="70" spans="1:42" ht="16.5" hidden="1" customHeight="1" x14ac:dyDescent="0.2">
      <c r="A70" s="1273"/>
      <c r="B70" s="684" t="s">
        <v>356</v>
      </c>
      <c r="C70" s="693"/>
      <c r="D70" s="693"/>
      <c r="E70" s="693"/>
      <c r="F70" s="693"/>
      <c r="G70" s="693"/>
      <c r="H70" s="693"/>
      <c r="I70" s="693"/>
      <c r="J70" s="693"/>
      <c r="K70" s="693"/>
      <c r="L70" s="693"/>
      <c r="M70" s="693"/>
      <c r="N70" s="693"/>
      <c r="O70" s="699"/>
      <c r="P70" s="699"/>
      <c r="Q70" s="839"/>
      <c r="S70" s="782"/>
      <c r="T70" s="783"/>
      <c r="U70" s="783"/>
      <c r="V70" s="783"/>
      <c r="W70" s="783"/>
      <c r="X70" s="783"/>
      <c r="Y70" s="783"/>
      <c r="Z70" s="783"/>
      <c r="AA70" s="783"/>
      <c r="AB70" s="783"/>
      <c r="AC70" s="783"/>
      <c r="AD70" s="783"/>
      <c r="AE70" s="783"/>
      <c r="AF70" s="783"/>
      <c r="AL70" s="747"/>
      <c r="AM70" s="747"/>
      <c r="AN70" s="747"/>
      <c r="AO70" s="747"/>
      <c r="AP70" s="747"/>
    </row>
    <row r="71" spans="1:42" ht="16.5" customHeight="1" x14ac:dyDescent="0.2">
      <c r="A71" s="1273"/>
      <c r="B71" s="684" t="s">
        <v>362</v>
      </c>
      <c r="C71" s="693">
        <v>11</v>
      </c>
      <c r="D71" s="693">
        <v>10.8</v>
      </c>
      <c r="E71" s="693">
        <v>20</v>
      </c>
      <c r="F71" s="693">
        <v>11.4</v>
      </c>
      <c r="G71" s="693">
        <v>13.4</v>
      </c>
      <c r="H71" s="693">
        <v>12.7</v>
      </c>
      <c r="I71" s="693">
        <v>21.2</v>
      </c>
      <c r="J71" s="693">
        <v>14.600000000000001</v>
      </c>
      <c r="K71" s="693">
        <v>14.8</v>
      </c>
      <c r="L71" s="693">
        <v>12.5</v>
      </c>
      <c r="M71" s="693">
        <v>8.4</v>
      </c>
      <c r="N71" s="693">
        <v>24.6</v>
      </c>
      <c r="O71" s="699">
        <v>12</v>
      </c>
      <c r="P71" s="699"/>
      <c r="Q71" s="839"/>
      <c r="S71" s="782"/>
      <c r="T71" s="783"/>
      <c r="U71" s="783"/>
      <c r="V71" s="783"/>
      <c r="W71" s="783"/>
      <c r="X71" s="783"/>
      <c r="Y71" s="783"/>
      <c r="Z71" s="783"/>
      <c r="AA71" s="783"/>
      <c r="AB71" s="783"/>
      <c r="AC71" s="783"/>
      <c r="AD71" s="783"/>
      <c r="AE71" s="783"/>
      <c r="AF71" s="783"/>
      <c r="AL71" s="747"/>
      <c r="AM71" s="747"/>
      <c r="AN71" s="747"/>
      <c r="AO71" s="747"/>
      <c r="AP71" s="747"/>
    </row>
    <row r="72" spans="1:42" ht="16.5" hidden="1" customHeight="1" x14ac:dyDescent="0.2">
      <c r="A72" s="1273"/>
      <c r="B72" s="695" t="s">
        <v>291</v>
      </c>
      <c r="C72" s="693">
        <v>9</v>
      </c>
      <c r="D72" s="693">
        <v>14</v>
      </c>
      <c r="E72" s="693">
        <v>4.5999999999999996</v>
      </c>
      <c r="F72" s="693">
        <v>8.4</v>
      </c>
      <c r="G72" s="693">
        <v>10.9</v>
      </c>
      <c r="H72" s="693">
        <v>9.8000000000000007</v>
      </c>
      <c r="I72" s="693">
        <v>12.2</v>
      </c>
      <c r="J72" s="693">
        <v>14</v>
      </c>
      <c r="K72" s="693">
        <v>10</v>
      </c>
      <c r="L72" s="693">
        <v>13.2</v>
      </c>
      <c r="M72" s="693">
        <v>5.9</v>
      </c>
      <c r="N72" s="693">
        <v>10.4</v>
      </c>
      <c r="O72" s="699">
        <v>9</v>
      </c>
      <c r="P72" s="699"/>
      <c r="Q72" s="645"/>
      <c r="S72" s="782"/>
      <c r="T72" s="783"/>
      <c r="U72" s="783"/>
      <c r="V72" s="783"/>
      <c r="W72" s="783"/>
      <c r="X72" s="783"/>
      <c r="Y72" s="783"/>
      <c r="Z72" s="783"/>
      <c r="AA72" s="783"/>
      <c r="AB72" s="783"/>
      <c r="AC72" s="783"/>
      <c r="AD72" s="783"/>
      <c r="AE72" s="783"/>
      <c r="AF72" s="783"/>
      <c r="AL72" s="747"/>
      <c r="AM72" s="747"/>
      <c r="AN72" s="747"/>
      <c r="AO72" s="747"/>
      <c r="AP72" s="747"/>
    </row>
    <row r="73" spans="1:42" ht="16.5" hidden="1" customHeight="1" x14ac:dyDescent="0.2">
      <c r="A73" s="1273"/>
      <c r="B73" s="695" t="s">
        <v>292</v>
      </c>
      <c r="C73" s="693">
        <v>8.9</v>
      </c>
      <c r="D73" s="693">
        <v>15</v>
      </c>
      <c r="E73" s="693">
        <v>15.7</v>
      </c>
      <c r="F73" s="693">
        <v>7.8</v>
      </c>
      <c r="G73" s="693">
        <v>6.2</v>
      </c>
      <c r="H73" s="693">
        <v>14.6</v>
      </c>
      <c r="I73" s="693">
        <v>11.4</v>
      </c>
      <c r="J73" s="693">
        <v>14.600000000000001</v>
      </c>
      <c r="K73" s="693">
        <v>18.8</v>
      </c>
      <c r="L73" s="693">
        <v>7.4</v>
      </c>
      <c r="M73" s="693">
        <v>8.6</v>
      </c>
      <c r="N73" s="693">
        <v>24.1</v>
      </c>
      <c r="O73" s="699">
        <v>9.6</v>
      </c>
      <c r="P73" s="699"/>
      <c r="Q73" s="839"/>
      <c r="S73" s="782"/>
      <c r="T73" s="783"/>
      <c r="U73" s="783"/>
      <c r="V73" s="783"/>
      <c r="W73" s="783"/>
      <c r="X73" s="783"/>
      <c r="Y73" s="783"/>
      <c r="Z73" s="783"/>
      <c r="AA73" s="783"/>
      <c r="AB73" s="783"/>
      <c r="AC73" s="783"/>
      <c r="AD73" s="783"/>
      <c r="AE73" s="783"/>
      <c r="AF73" s="783"/>
      <c r="AL73" s="747"/>
      <c r="AM73" s="747"/>
      <c r="AN73" s="747"/>
      <c r="AO73" s="747"/>
      <c r="AP73" s="747"/>
    </row>
    <row r="74" spans="1:42" s="644" customFormat="1" ht="16.5" customHeight="1" x14ac:dyDescent="0.2">
      <c r="A74" s="1273"/>
      <c r="B74" s="875" t="s">
        <v>293</v>
      </c>
      <c r="C74" s="259">
        <v>5.4</v>
      </c>
      <c r="D74" s="259">
        <v>10.600000000000001</v>
      </c>
      <c r="E74" s="259">
        <v>7.2</v>
      </c>
      <c r="F74" s="259">
        <v>9.8000000000000007</v>
      </c>
      <c r="G74" s="259">
        <v>7.3000000000000007</v>
      </c>
      <c r="H74" s="259">
        <v>20.6</v>
      </c>
      <c r="I74" s="259">
        <v>16.600000000000001</v>
      </c>
      <c r="J74" s="259">
        <v>9.4</v>
      </c>
      <c r="K74" s="259">
        <v>15.7</v>
      </c>
      <c r="L74" s="259">
        <v>5.5</v>
      </c>
      <c r="M74" s="259">
        <v>35.200000000000003</v>
      </c>
      <c r="N74" s="259" t="s">
        <v>77</v>
      </c>
      <c r="O74" s="815">
        <v>10.6</v>
      </c>
      <c r="P74" s="815"/>
      <c r="Q74" s="839"/>
      <c r="R74" s="928"/>
      <c r="S74" s="782"/>
      <c r="T74" s="783"/>
      <c r="U74" s="783"/>
      <c r="V74" s="783"/>
      <c r="W74" s="783"/>
      <c r="X74" s="783"/>
      <c r="Y74" s="783"/>
      <c r="Z74" s="783"/>
      <c r="AA74" s="783"/>
      <c r="AB74" s="783"/>
      <c r="AC74" s="783"/>
      <c r="AD74" s="783"/>
      <c r="AE74" s="783"/>
      <c r="AF74" s="783"/>
      <c r="AG74" s="269"/>
      <c r="AH74" s="269"/>
      <c r="AI74" s="269"/>
      <c r="AJ74" s="311"/>
      <c r="AK74" s="311"/>
      <c r="AL74" s="747"/>
      <c r="AM74" s="747"/>
      <c r="AN74" s="747"/>
      <c r="AO74" s="747"/>
      <c r="AP74" s="747"/>
    </row>
    <row r="75" spans="1:42" s="644" customFormat="1" ht="16.5" hidden="1" customHeight="1" x14ac:dyDescent="0.2">
      <c r="A75" s="1273"/>
      <c r="B75" s="695" t="s">
        <v>294</v>
      </c>
      <c r="C75" s="693">
        <v>5</v>
      </c>
      <c r="D75" s="693">
        <v>8.5</v>
      </c>
      <c r="E75" s="693">
        <v>11.2</v>
      </c>
      <c r="F75" s="693">
        <v>8.1</v>
      </c>
      <c r="G75" s="693">
        <v>9.1999999999999993</v>
      </c>
      <c r="H75" s="693">
        <v>24</v>
      </c>
      <c r="I75" s="693">
        <v>15.8</v>
      </c>
      <c r="J75" s="693">
        <v>13.8</v>
      </c>
      <c r="K75" s="693">
        <v>7.3</v>
      </c>
      <c r="L75" s="693">
        <v>14.6</v>
      </c>
      <c r="M75" s="693">
        <v>6.6</v>
      </c>
      <c r="N75" s="693">
        <v>32.200000000000003</v>
      </c>
      <c r="O75" s="699">
        <v>8.8000000000000007</v>
      </c>
      <c r="P75" s="699"/>
      <c r="Q75" s="839"/>
      <c r="R75" s="928"/>
      <c r="S75" s="782"/>
      <c r="T75" s="783"/>
      <c r="U75" s="783"/>
      <c r="V75" s="783"/>
      <c r="W75" s="783"/>
      <c r="X75" s="783"/>
      <c r="Y75" s="783"/>
      <c r="Z75" s="783"/>
      <c r="AA75" s="783"/>
      <c r="AB75" s="783"/>
      <c r="AC75" s="783"/>
      <c r="AD75" s="783"/>
      <c r="AE75" s="783"/>
      <c r="AF75" s="783"/>
      <c r="AG75" s="269"/>
      <c r="AH75" s="269"/>
      <c r="AI75" s="269"/>
      <c r="AJ75" s="311"/>
      <c r="AK75" s="311"/>
      <c r="AL75" s="747"/>
      <c r="AM75" s="747"/>
      <c r="AN75" s="747"/>
      <c r="AO75" s="747"/>
      <c r="AP75" s="747"/>
    </row>
    <row r="76" spans="1:42" s="644" customFormat="1" ht="16.5" hidden="1" customHeight="1" x14ac:dyDescent="0.2">
      <c r="A76" s="1273"/>
      <c r="B76" s="695" t="s">
        <v>269</v>
      </c>
      <c r="C76" s="693">
        <v>7.5</v>
      </c>
      <c r="D76" s="693">
        <v>11.2</v>
      </c>
      <c r="E76" s="693">
        <v>8.8000000000000007</v>
      </c>
      <c r="F76" s="693">
        <v>8.4</v>
      </c>
      <c r="G76" s="693">
        <v>8.4</v>
      </c>
      <c r="H76" s="693">
        <v>13.1</v>
      </c>
      <c r="I76" s="693">
        <v>13</v>
      </c>
      <c r="J76" s="693">
        <v>13.8</v>
      </c>
      <c r="K76" s="693">
        <v>11.6</v>
      </c>
      <c r="L76" s="693">
        <v>10.4</v>
      </c>
      <c r="M76" s="693">
        <v>7.9</v>
      </c>
      <c r="N76" s="693">
        <v>20.399999999999999</v>
      </c>
      <c r="O76" s="699">
        <v>9.4</v>
      </c>
      <c r="P76" s="699"/>
      <c r="Q76" s="839"/>
      <c r="R76" s="928"/>
      <c r="S76" s="782"/>
      <c r="T76" s="783"/>
      <c r="U76" s="783"/>
      <c r="V76" s="783"/>
      <c r="W76" s="783"/>
      <c r="X76" s="783"/>
      <c r="Y76" s="783"/>
      <c r="Z76" s="783"/>
      <c r="AA76" s="783"/>
      <c r="AB76" s="783"/>
      <c r="AC76" s="783"/>
      <c r="AD76" s="783"/>
      <c r="AE76" s="783"/>
      <c r="AF76" s="783"/>
      <c r="AG76" s="269"/>
      <c r="AH76" s="269"/>
      <c r="AI76" s="269"/>
      <c r="AJ76" s="311"/>
      <c r="AK76" s="311"/>
      <c r="AL76" s="747"/>
      <c r="AM76" s="747"/>
      <c r="AN76" s="747"/>
      <c r="AO76" s="747"/>
      <c r="AP76" s="747"/>
    </row>
    <row r="77" spans="1:42" s="644" customFormat="1" ht="16.5" customHeight="1" x14ac:dyDescent="0.2">
      <c r="A77" s="1273"/>
      <c r="B77" s="684" t="s">
        <v>582</v>
      </c>
      <c r="C77" s="693">
        <f>IF(OR(C69="-",C74="-"),"-",C69-C74)</f>
        <v>7.1999999999999993</v>
      </c>
      <c r="D77" s="693">
        <f t="shared" ref="D77:O77" si="28">IF(OR(D69="-",D74="-"),"-",D69-D74)</f>
        <v>14.799999999999997</v>
      </c>
      <c r="E77" s="693">
        <f t="shared" si="28"/>
        <v>6.1999999999999984</v>
      </c>
      <c r="F77" s="693">
        <f t="shared" si="28"/>
        <v>1.6999999999999993</v>
      </c>
      <c r="G77" s="693">
        <f t="shared" si="28"/>
        <v>3.1999999999999993</v>
      </c>
      <c r="H77" s="693">
        <f t="shared" si="28"/>
        <v>-7.6000000000000014</v>
      </c>
      <c r="I77" s="693">
        <f t="shared" si="28"/>
        <v>2.5999999999999979</v>
      </c>
      <c r="J77" s="693">
        <f t="shared" si="28"/>
        <v>3.4000000000000004</v>
      </c>
      <c r="K77" s="693">
        <f t="shared" si="28"/>
        <v>-5.6999999999999993</v>
      </c>
      <c r="L77" s="693">
        <f t="shared" si="28"/>
        <v>9.1</v>
      </c>
      <c r="M77" s="693">
        <f t="shared" si="28"/>
        <v>-26.800000000000004</v>
      </c>
      <c r="N77" s="693" t="str">
        <f t="shared" si="28"/>
        <v>-</v>
      </c>
      <c r="O77" s="699">
        <f t="shared" si="28"/>
        <v>0.59999999999999964</v>
      </c>
      <c r="P77" s="699"/>
      <c r="Q77" s="645"/>
      <c r="R77" s="928"/>
      <c r="S77" s="782"/>
      <c r="T77" s="783"/>
      <c r="U77" s="783"/>
      <c r="V77" s="783"/>
      <c r="W77" s="783"/>
      <c r="X77" s="783"/>
      <c r="Y77" s="783"/>
      <c r="Z77" s="783"/>
      <c r="AA77" s="783"/>
      <c r="AB77" s="783"/>
      <c r="AC77" s="783"/>
      <c r="AD77" s="783"/>
      <c r="AE77" s="783"/>
      <c r="AF77" s="783"/>
      <c r="AG77" s="269"/>
      <c r="AH77" s="269"/>
      <c r="AI77" s="269"/>
      <c r="AJ77" s="311"/>
      <c r="AK77" s="311"/>
      <c r="AL77" s="747"/>
      <c r="AM77" s="747"/>
      <c r="AN77" s="747"/>
      <c r="AO77" s="747"/>
      <c r="AP77" s="747"/>
    </row>
    <row r="78" spans="1:42" s="644" customFormat="1" ht="16.5" customHeight="1" x14ac:dyDescent="0.2">
      <c r="A78" s="1273"/>
      <c r="B78" s="934" t="s">
        <v>584</v>
      </c>
      <c r="C78" s="1044">
        <f>IF(OR(C69="-",C68="-"),"-",C69-C68)</f>
        <v>1.5</v>
      </c>
      <c r="D78" s="1044">
        <f t="shared" ref="D78:O78" si="29">IF(OR(D69="-",D68="-"),"-",D69-D68)</f>
        <v>16.5</v>
      </c>
      <c r="E78" s="1044">
        <f t="shared" si="29"/>
        <v>-7</v>
      </c>
      <c r="F78" s="1044">
        <f t="shared" si="29"/>
        <v>0.69999999999999929</v>
      </c>
      <c r="G78" s="1044">
        <f t="shared" si="29"/>
        <v>-9.8999999999999986</v>
      </c>
      <c r="H78" s="1044">
        <f t="shared" si="29"/>
        <v>2.8000000000000007</v>
      </c>
      <c r="I78" s="1044">
        <f t="shared" si="29"/>
        <v>-7.1999999999999993</v>
      </c>
      <c r="J78" s="1044">
        <f t="shared" si="29"/>
        <v>-0.79999999999999893</v>
      </c>
      <c r="K78" s="1044">
        <f t="shared" si="29"/>
        <v>-4.8000000000000007</v>
      </c>
      <c r="L78" s="1044">
        <f t="shared" si="29"/>
        <v>-5.0000000000000018</v>
      </c>
      <c r="M78" s="1044">
        <f t="shared" si="29"/>
        <v>2.4000000000000004</v>
      </c>
      <c r="N78" s="1044">
        <f t="shared" si="29"/>
        <v>1.8000000000000007</v>
      </c>
      <c r="O78" s="1045">
        <f t="shared" si="29"/>
        <v>-0.80000000000000071</v>
      </c>
      <c r="P78" s="1045"/>
      <c r="Q78" s="839"/>
      <c r="R78" s="928"/>
      <c r="S78" s="269"/>
      <c r="T78" s="269"/>
      <c r="U78" s="269"/>
      <c r="V78" s="269"/>
      <c r="W78" s="269"/>
      <c r="X78" s="269"/>
      <c r="Y78" s="269"/>
      <c r="Z78" s="269"/>
      <c r="AA78" s="269"/>
      <c r="AB78" s="269"/>
      <c r="AC78" s="269"/>
      <c r="AD78" s="269"/>
      <c r="AE78" s="269"/>
      <c r="AF78" s="269"/>
      <c r="AG78" s="269"/>
      <c r="AH78" s="269"/>
      <c r="AI78" s="269"/>
      <c r="AJ78" s="311"/>
      <c r="AK78" s="311"/>
      <c r="AL78" s="747"/>
      <c r="AM78" s="747"/>
      <c r="AN78" s="747"/>
      <c r="AO78" s="747"/>
      <c r="AP78" s="747"/>
    </row>
    <row r="79" spans="1:42" ht="21" customHeight="1" x14ac:dyDescent="0.2">
      <c r="A79" s="244"/>
      <c r="B79" s="664"/>
      <c r="C79" s="647"/>
      <c r="D79" s="647"/>
      <c r="E79" s="647"/>
      <c r="F79" s="647"/>
      <c r="G79" s="647"/>
      <c r="H79" s="647"/>
      <c r="I79" s="647"/>
      <c r="J79" s="647"/>
      <c r="K79" s="647"/>
      <c r="L79" s="647"/>
      <c r="M79" s="647"/>
      <c r="N79" s="341"/>
      <c r="O79" s="648"/>
      <c r="P79" s="648"/>
      <c r="Q79" s="645"/>
    </row>
    <row r="80" spans="1:42" ht="13.5" customHeight="1" x14ac:dyDescent="0.25">
      <c r="A80" s="1059" t="s">
        <v>157</v>
      </c>
      <c r="B80" s="239"/>
      <c r="C80" s="785"/>
      <c r="D80" s="785"/>
      <c r="E80" s="785"/>
      <c r="F80" s="785"/>
      <c r="G80" s="785"/>
      <c r="H80" s="785"/>
      <c r="I80" s="785"/>
      <c r="J80" s="785"/>
      <c r="K80" s="785"/>
      <c r="L80" s="785"/>
      <c r="M80" s="785"/>
      <c r="N80" s="785"/>
      <c r="O80" s="785"/>
      <c r="P80" s="785"/>
      <c r="Q80" s="645"/>
    </row>
    <row r="81" spans="1:37" ht="16.5" customHeight="1" x14ac:dyDescent="0.2">
      <c r="A81" s="1192" t="s">
        <v>227</v>
      </c>
      <c r="B81" s="1053" t="s">
        <v>353</v>
      </c>
      <c r="C81" s="700">
        <v>7</v>
      </c>
      <c r="D81" s="700">
        <v>11</v>
      </c>
      <c r="E81" s="700">
        <v>9</v>
      </c>
      <c r="F81" s="700">
        <v>92</v>
      </c>
      <c r="G81" s="700">
        <v>3</v>
      </c>
      <c r="H81" s="700">
        <v>7</v>
      </c>
      <c r="I81" s="700">
        <v>13</v>
      </c>
      <c r="J81" s="700">
        <v>18</v>
      </c>
      <c r="K81" s="700">
        <v>4</v>
      </c>
      <c r="L81" s="700">
        <v>6</v>
      </c>
      <c r="M81" s="700">
        <v>11</v>
      </c>
      <c r="N81" s="700">
        <v>0</v>
      </c>
      <c r="O81" s="794">
        <f>SUM(C81:N81)</f>
        <v>181</v>
      </c>
      <c r="P81" s="794"/>
      <c r="Q81" s="645"/>
    </row>
    <row r="82" spans="1:37" ht="16.5" customHeight="1" x14ac:dyDescent="0.2">
      <c r="A82" s="1196"/>
      <c r="B82" s="190" t="s">
        <v>354</v>
      </c>
      <c r="C82" s="687">
        <v>11</v>
      </c>
      <c r="D82" s="687">
        <v>19</v>
      </c>
      <c r="E82" s="687">
        <v>10</v>
      </c>
      <c r="F82" s="687">
        <v>97</v>
      </c>
      <c r="G82" s="687">
        <v>21</v>
      </c>
      <c r="H82" s="687">
        <v>8</v>
      </c>
      <c r="I82" s="687">
        <v>36</v>
      </c>
      <c r="J82" s="687">
        <v>16</v>
      </c>
      <c r="K82" s="687">
        <v>7</v>
      </c>
      <c r="L82" s="687">
        <v>8</v>
      </c>
      <c r="M82" s="687">
        <v>18</v>
      </c>
      <c r="N82" s="687">
        <v>0</v>
      </c>
      <c r="O82" s="697">
        <f>SUM(C82:N82)</f>
        <v>251</v>
      </c>
      <c r="P82" s="697"/>
      <c r="Q82" s="839"/>
    </row>
    <row r="83" spans="1:37" ht="16.5" customHeight="1" x14ac:dyDescent="0.2">
      <c r="A83" s="1196"/>
      <c r="B83" s="684" t="s">
        <v>355</v>
      </c>
      <c r="C83" s="686">
        <v>16</v>
      </c>
      <c r="D83" s="686">
        <v>13</v>
      </c>
      <c r="E83" s="686">
        <v>21</v>
      </c>
      <c r="F83" s="686">
        <v>96</v>
      </c>
      <c r="G83" s="686">
        <v>10</v>
      </c>
      <c r="H83" s="686">
        <v>6</v>
      </c>
      <c r="I83" s="686">
        <v>43</v>
      </c>
      <c r="J83" s="686">
        <v>24</v>
      </c>
      <c r="K83" s="686">
        <v>6</v>
      </c>
      <c r="L83" s="686">
        <v>20</v>
      </c>
      <c r="M83" s="686">
        <v>33</v>
      </c>
      <c r="N83" s="686">
        <v>0</v>
      </c>
      <c r="O83" s="696">
        <f>SUM(C83:N83)</f>
        <v>288</v>
      </c>
      <c r="P83" s="696"/>
      <c r="Q83" s="645"/>
    </row>
    <row r="84" spans="1:37" ht="16.5" hidden="1" customHeight="1" x14ac:dyDescent="0.2">
      <c r="A84" s="1196"/>
      <c r="B84" s="684" t="s">
        <v>356</v>
      </c>
      <c r="C84" s="686"/>
      <c r="D84" s="686"/>
      <c r="E84" s="686"/>
      <c r="F84" s="686"/>
      <c r="G84" s="686"/>
      <c r="H84" s="686"/>
      <c r="I84" s="686"/>
      <c r="J84" s="686"/>
      <c r="K84" s="686"/>
      <c r="L84" s="686"/>
      <c r="M84" s="686"/>
      <c r="N84" s="686"/>
      <c r="O84" s="696">
        <f>SUM(C84:N84)</f>
        <v>0</v>
      </c>
      <c r="P84" s="696"/>
      <c r="Q84" s="839"/>
    </row>
    <row r="85" spans="1:37" ht="16.5" customHeight="1" x14ac:dyDescent="0.2">
      <c r="A85" s="1196"/>
      <c r="B85" s="190" t="s">
        <v>362</v>
      </c>
      <c r="C85" s="687">
        <f>SUM(C81:C84)</f>
        <v>34</v>
      </c>
      <c r="D85" s="687">
        <f t="shared" ref="D85:N85" si="30">SUM(D81:D84)</f>
        <v>43</v>
      </c>
      <c r="E85" s="687">
        <f t="shared" si="30"/>
        <v>40</v>
      </c>
      <c r="F85" s="687">
        <f t="shared" si="30"/>
        <v>285</v>
      </c>
      <c r="G85" s="687">
        <f t="shared" si="30"/>
        <v>34</v>
      </c>
      <c r="H85" s="687">
        <f t="shared" si="30"/>
        <v>21</v>
      </c>
      <c r="I85" s="687">
        <f t="shared" si="30"/>
        <v>92</v>
      </c>
      <c r="J85" s="687">
        <f t="shared" si="30"/>
        <v>58</v>
      </c>
      <c r="K85" s="687">
        <f t="shared" si="30"/>
        <v>17</v>
      </c>
      <c r="L85" s="687">
        <f t="shared" si="30"/>
        <v>34</v>
      </c>
      <c r="M85" s="687">
        <f t="shared" si="30"/>
        <v>62</v>
      </c>
      <c r="N85" s="687">
        <f t="shared" si="30"/>
        <v>0</v>
      </c>
      <c r="O85" s="697">
        <f>SUM(O81:O84)</f>
        <v>720</v>
      </c>
      <c r="P85" s="697"/>
      <c r="Q85" s="839"/>
    </row>
    <row r="86" spans="1:37" ht="16.5" hidden="1" customHeight="1" x14ac:dyDescent="0.2">
      <c r="A86" s="1196"/>
      <c r="B86" s="695" t="s">
        <v>291</v>
      </c>
      <c r="C86" s="686">
        <v>11</v>
      </c>
      <c r="D86" s="686">
        <v>14</v>
      </c>
      <c r="E86" s="686">
        <v>13</v>
      </c>
      <c r="F86" s="686">
        <v>133</v>
      </c>
      <c r="G86" s="686">
        <v>10</v>
      </c>
      <c r="H86" s="686">
        <v>12</v>
      </c>
      <c r="I86" s="686">
        <v>29</v>
      </c>
      <c r="J86" s="686">
        <v>22</v>
      </c>
      <c r="K86" s="686">
        <v>6</v>
      </c>
      <c r="L86" s="686">
        <v>13</v>
      </c>
      <c r="M86" s="686">
        <v>30</v>
      </c>
      <c r="N86" s="686">
        <v>0</v>
      </c>
      <c r="O86" s="696">
        <f>SUM(C86:N86)</f>
        <v>293</v>
      </c>
      <c r="P86" s="696"/>
      <c r="Q86" s="645"/>
    </row>
    <row r="87" spans="1:37" ht="16.5" hidden="1" customHeight="1" x14ac:dyDescent="0.2">
      <c r="A87" s="1196"/>
      <c r="B87" s="695" t="s">
        <v>292</v>
      </c>
      <c r="C87" s="686">
        <v>8</v>
      </c>
      <c r="D87" s="686">
        <v>11</v>
      </c>
      <c r="E87" s="686">
        <v>19</v>
      </c>
      <c r="F87" s="686">
        <v>142</v>
      </c>
      <c r="G87" s="686">
        <v>21</v>
      </c>
      <c r="H87" s="686">
        <v>5</v>
      </c>
      <c r="I87" s="686">
        <v>22</v>
      </c>
      <c r="J87" s="686">
        <v>12</v>
      </c>
      <c r="K87" s="686">
        <v>5</v>
      </c>
      <c r="L87" s="686">
        <v>10</v>
      </c>
      <c r="M87" s="686">
        <v>27</v>
      </c>
      <c r="N87" s="686">
        <v>0</v>
      </c>
      <c r="O87" s="696">
        <f>SUM(C87:N87)</f>
        <v>282</v>
      </c>
      <c r="P87" s="696"/>
      <c r="Q87" s="839"/>
    </row>
    <row r="88" spans="1:37" s="644" customFormat="1" ht="16.5" customHeight="1" x14ac:dyDescent="0.2">
      <c r="A88" s="1196"/>
      <c r="B88" s="695" t="s">
        <v>293</v>
      </c>
      <c r="C88" s="686">
        <v>11</v>
      </c>
      <c r="D88" s="686">
        <v>20</v>
      </c>
      <c r="E88" s="686">
        <v>10</v>
      </c>
      <c r="F88" s="686">
        <v>124</v>
      </c>
      <c r="G88" s="686">
        <v>13</v>
      </c>
      <c r="H88" s="686">
        <v>4</v>
      </c>
      <c r="I88" s="686">
        <v>20</v>
      </c>
      <c r="J88" s="686">
        <v>26</v>
      </c>
      <c r="K88" s="686">
        <v>8</v>
      </c>
      <c r="L88" s="686">
        <v>14</v>
      </c>
      <c r="M88" s="686">
        <v>30</v>
      </c>
      <c r="N88" s="686">
        <v>0</v>
      </c>
      <c r="O88" s="696">
        <f>SUM(C88:N88)</f>
        <v>280</v>
      </c>
      <c r="P88" s="696"/>
      <c r="Q88" s="645"/>
      <c r="R88" s="928"/>
      <c r="S88" s="269"/>
      <c r="T88" s="269"/>
      <c r="U88" s="269"/>
      <c r="V88" s="269"/>
      <c r="W88" s="269"/>
      <c r="X88" s="269"/>
      <c r="Y88" s="269"/>
      <c r="Z88" s="269"/>
      <c r="AA88" s="269"/>
      <c r="AB88" s="269"/>
      <c r="AC88" s="269"/>
      <c r="AD88" s="269"/>
      <c r="AE88" s="269"/>
      <c r="AF88" s="269"/>
      <c r="AG88" s="269"/>
      <c r="AH88" s="269"/>
      <c r="AI88" s="269"/>
      <c r="AJ88" s="311"/>
      <c r="AK88" s="311"/>
    </row>
    <row r="89" spans="1:37" s="644" customFormat="1" ht="16.5" hidden="1" customHeight="1" x14ac:dyDescent="0.2">
      <c r="A89" s="1196"/>
      <c r="B89" s="695" t="s">
        <v>294</v>
      </c>
      <c r="C89" s="686">
        <v>10</v>
      </c>
      <c r="D89" s="686">
        <v>12</v>
      </c>
      <c r="E89" s="686">
        <v>19</v>
      </c>
      <c r="F89" s="686">
        <v>106</v>
      </c>
      <c r="G89" s="686">
        <v>14</v>
      </c>
      <c r="H89" s="686">
        <v>4</v>
      </c>
      <c r="I89" s="686">
        <v>20</v>
      </c>
      <c r="J89" s="686">
        <v>17</v>
      </c>
      <c r="K89" s="686">
        <v>2</v>
      </c>
      <c r="L89" s="686">
        <v>27</v>
      </c>
      <c r="M89" s="686">
        <v>18</v>
      </c>
      <c r="N89" s="686">
        <v>0</v>
      </c>
      <c r="O89" s="696">
        <f>SUM(C89:N89)</f>
        <v>249</v>
      </c>
      <c r="P89" s="696"/>
      <c r="Q89" s="839"/>
      <c r="R89" s="928"/>
      <c r="S89" s="269"/>
      <c r="T89" s="269"/>
      <c r="U89" s="269"/>
      <c r="V89" s="269"/>
      <c r="W89" s="269"/>
      <c r="X89" s="269"/>
      <c r="Y89" s="269"/>
      <c r="Z89" s="269"/>
      <c r="AA89" s="269"/>
      <c r="AB89" s="269"/>
      <c r="AC89" s="269"/>
      <c r="AD89" s="269"/>
      <c r="AE89" s="269"/>
      <c r="AF89" s="269"/>
      <c r="AG89" s="269"/>
      <c r="AH89" s="269"/>
      <c r="AI89" s="269"/>
      <c r="AJ89" s="311"/>
      <c r="AK89" s="311"/>
    </row>
    <row r="90" spans="1:37" s="644" customFormat="1" ht="16.5" hidden="1" customHeight="1" x14ac:dyDescent="0.2">
      <c r="A90" s="1196"/>
      <c r="B90" s="695" t="s">
        <v>269</v>
      </c>
      <c r="C90" s="686">
        <f>SUM(C86:C89)</f>
        <v>40</v>
      </c>
      <c r="D90" s="686">
        <f t="shared" ref="D90:M90" si="31">SUM(D86:D89)</f>
        <v>57</v>
      </c>
      <c r="E90" s="686">
        <f t="shared" si="31"/>
        <v>61</v>
      </c>
      <c r="F90" s="686">
        <f t="shared" si="31"/>
        <v>505</v>
      </c>
      <c r="G90" s="686">
        <f t="shared" si="31"/>
        <v>58</v>
      </c>
      <c r="H90" s="686">
        <f t="shared" si="31"/>
        <v>25</v>
      </c>
      <c r="I90" s="686">
        <f t="shared" si="31"/>
        <v>91</v>
      </c>
      <c r="J90" s="686">
        <f t="shared" si="31"/>
        <v>77</v>
      </c>
      <c r="K90" s="686">
        <f t="shared" si="31"/>
        <v>21</v>
      </c>
      <c r="L90" s="686">
        <f t="shared" si="31"/>
        <v>64</v>
      </c>
      <c r="M90" s="686">
        <f t="shared" si="31"/>
        <v>105</v>
      </c>
      <c r="N90" s="686">
        <f>SUM(N86:N89)</f>
        <v>0</v>
      </c>
      <c r="O90" s="696">
        <f>SUM(O86:O89)</f>
        <v>1104</v>
      </c>
      <c r="P90" s="696"/>
      <c r="Q90" s="839"/>
      <c r="R90" s="928"/>
      <c r="S90" s="269"/>
      <c r="T90" s="269"/>
      <c r="U90" s="269"/>
      <c r="V90" s="269"/>
      <c r="W90" s="269"/>
      <c r="X90" s="269"/>
      <c r="Y90" s="269"/>
      <c r="Z90" s="269"/>
      <c r="AA90" s="269"/>
      <c r="AB90" s="269"/>
      <c r="AC90" s="269"/>
      <c r="AD90" s="269"/>
      <c r="AE90" s="269"/>
      <c r="AF90" s="269"/>
      <c r="AG90" s="269"/>
      <c r="AH90" s="269"/>
      <c r="AI90" s="269"/>
      <c r="AJ90" s="311"/>
      <c r="AK90" s="311"/>
    </row>
    <row r="91" spans="1:37" s="644" customFormat="1" ht="16.5" customHeight="1" x14ac:dyDescent="0.2">
      <c r="A91" s="1196"/>
      <c r="B91" s="190" t="s">
        <v>582</v>
      </c>
      <c r="C91" s="687">
        <f>C83-C88</f>
        <v>5</v>
      </c>
      <c r="D91" s="687">
        <f t="shared" ref="D91:O91" si="32">D83-D88</f>
        <v>-7</v>
      </c>
      <c r="E91" s="687">
        <f t="shared" si="32"/>
        <v>11</v>
      </c>
      <c r="F91" s="687">
        <f t="shared" si="32"/>
        <v>-28</v>
      </c>
      <c r="G91" s="687">
        <f t="shared" si="32"/>
        <v>-3</v>
      </c>
      <c r="H91" s="687">
        <f t="shared" si="32"/>
        <v>2</v>
      </c>
      <c r="I91" s="687">
        <f t="shared" si="32"/>
        <v>23</v>
      </c>
      <c r="J91" s="687">
        <f t="shared" si="32"/>
        <v>-2</v>
      </c>
      <c r="K91" s="687">
        <f t="shared" si="32"/>
        <v>-2</v>
      </c>
      <c r="L91" s="687">
        <f t="shared" si="32"/>
        <v>6</v>
      </c>
      <c r="M91" s="687">
        <f t="shared" si="32"/>
        <v>3</v>
      </c>
      <c r="N91" s="687">
        <f t="shared" si="32"/>
        <v>0</v>
      </c>
      <c r="O91" s="697">
        <f t="shared" si="32"/>
        <v>8</v>
      </c>
      <c r="P91" s="697"/>
      <c r="Q91" s="839"/>
      <c r="R91" s="928"/>
      <c r="S91" s="269"/>
      <c r="T91" s="269"/>
      <c r="U91" s="269"/>
      <c r="V91" s="269"/>
      <c r="W91" s="269"/>
      <c r="X91" s="269"/>
      <c r="Y91" s="269"/>
      <c r="Z91" s="269"/>
      <c r="AA91" s="269"/>
      <c r="AB91" s="269"/>
      <c r="AC91" s="269"/>
      <c r="AD91" s="269"/>
      <c r="AE91" s="269"/>
      <c r="AF91" s="269"/>
      <c r="AG91" s="269"/>
      <c r="AH91" s="269"/>
      <c r="AI91" s="269"/>
      <c r="AJ91" s="311"/>
      <c r="AK91" s="311"/>
    </row>
    <row r="92" spans="1:37" s="644" customFormat="1" ht="16.5" customHeight="1" x14ac:dyDescent="0.2">
      <c r="A92" s="1196"/>
      <c r="B92" s="1165" t="s">
        <v>584</v>
      </c>
      <c r="C92" s="1177">
        <f>C83-C82</f>
        <v>5</v>
      </c>
      <c r="D92" s="1177">
        <f t="shared" ref="D92:O92" si="33">D83-D82</f>
        <v>-6</v>
      </c>
      <c r="E92" s="1177">
        <f t="shared" si="33"/>
        <v>11</v>
      </c>
      <c r="F92" s="1177">
        <f t="shared" si="33"/>
        <v>-1</v>
      </c>
      <c r="G92" s="1177">
        <f t="shared" si="33"/>
        <v>-11</v>
      </c>
      <c r="H92" s="1177">
        <f t="shared" si="33"/>
        <v>-2</v>
      </c>
      <c r="I92" s="1177">
        <f t="shared" si="33"/>
        <v>7</v>
      </c>
      <c r="J92" s="1177">
        <f t="shared" si="33"/>
        <v>8</v>
      </c>
      <c r="K92" s="1177">
        <f t="shared" si="33"/>
        <v>-1</v>
      </c>
      <c r="L92" s="1177">
        <f t="shared" si="33"/>
        <v>12</v>
      </c>
      <c r="M92" s="1177">
        <f t="shared" si="33"/>
        <v>15</v>
      </c>
      <c r="N92" s="1177">
        <f t="shared" si="33"/>
        <v>0</v>
      </c>
      <c r="O92" s="1178">
        <f t="shared" si="33"/>
        <v>37</v>
      </c>
      <c r="P92" s="1178"/>
      <c r="Q92" s="839"/>
      <c r="R92" s="928"/>
      <c r="S92" s="269"/>
      <c r="T92" s="269"/>
      <c r="U92" s="269"/>
      <c r="V92" s="269"/>
      <c r="W92" s="269"/>
      <c r="X92" s="269"/>
      <c r="Y92" s="269"/>
      <c r="Z92" s="269"/>
      <c r="AA92" s="269"/>
      <c r="AB92" s="269"/>
      <c r="AC92" s="269"/>
      <c r="AD92" s="269"/>
      <c r="AE92" s="269"/>
      <c r="AF92" s="269"/>
      <c r="AG92" s="269"/>
      <c r="AH92" s="269"/>
      <c r="AI92" s="269"/>
      <c r="AJ92" s="311"/>
      <c r="AK92" s="311"/>
    </row>
    <row r="93" spans="1:37" ht="16.5" customHeight="1" x14ac:dyDescent="0.2">
      <c r="A93" s="1276" t="s">
        <v>298</v>
      </c>
      <c r="B93" s="190" t="s">
        <v>353</v>
      </c>
      <c r="C93" s="687">
        <v>8</v>
      </c>
      <c r="D93" s="687">
        <v>8</v>
      </c>
      <c r="E93" s="687">
        <v>7</v>
      </c>
      <c r="F93" s="687">
        <v>29</v>
      </c>
      <c r="G93" s="687">
        <v>6</v>
      </c>
      <c r="H93" s="687">
        <v>1</v>
      </c>
      <c r="I93" s="687">
        <v>5</v>
      </c>
      <c r="J93" s="687">
        <v>22</v>
      </c>
      <c r="K93" s="687">
        <v>5</v>
      </c>
      <c r="L93" s="687">
        <v>11</v>
      </c>
      <c r="M93" s="687">
        <v>14</v>
      </c>
      <c r="N93" s="687">
        <v>0</v>
      </c>
      <c r="O93" s="697">
        <f>SUM(C93:N93)</f>
        <v>116</v>
      </c>
      <c r="P93" s="697"/>
      <c r="Q93" s="839"/>
    </row>
    <row r="94" spans="1:37" ht="16.5" customHeight="1" x14ac:dyDescent="0.2">
      <c r="A94" s="1273"/>
      <c r="B94" s="684" t="s">
        <v>354</v>
      </c>
      <c r="C94" s="686">
        <v>6</v>
      </c>
      <c r="D94" s="686">
        <v>17</v>
      </c>
      <c r="E94" s="686">
        <v>16</v>
      </c>
      <c r="F94" s="686">
        <v>95</v>
      </c>
      <c r="G94" s="686">
        <v>10</v>
      </c>
      <c r="H94" s="686">
        <v>9</v>
      </c>
      <c r="I94" s="686">
        <v>21</v>
      </c>
      <c r="J94" s="686">
        <v>21</v>
      </c>
      <c r="K94" s="686">
        <v>0</v>
      </c>
      <c r="L94" s="686">
        <v>9</v>
      </c>
      <c r="M94" s="686">
        <v>12</v>
      </c>
      <c r="N94" s="686">
        <v>0</v>
      </c>
      <c r="O94" s="696">
        <f>SUM(C94:N94)</f>
        <v>216</v>
      </c>
      <c r="P94" s="696"/>
      <c r="Q94" s="645"/>
    </row>
    <row r="95" spans="1:37" ht="16.5" customHeight="1" x14ac:dyDescent="0.2">
      <c r="A95" s="1273"/>
      <c r="B95" s="190" t="s">
        <v>355</v>
      </c>
      <c r="C95" s="687">
        <v>9</v>
      </c>
      <c r="D95" s="687">
        <v>17</v>
      </c>
      <c r="E95" s="687">
        <v>9</v>
      </c>
      <c r="F95" s="687">
        <v>163</v>
      </c>
      <c r="G95" s="687">
        <v>9</v>
      </c>
      <c r="H95" s="687">
        <v>8</v>
      </c>
      <c r="I95" s="687">
        <v>35</v>
      </c>
      <c r="J95" s="687">
        <v>17</v>
      </c>
      <c r="K95" s="687">
        <v>8</v>
      </c>
      <c r="L95" s="687">
        <v>13</v>
      </c>
      <c r="M95" s="687">
        <v>30</v>
      </c>
      <c r="N95" s="687">
        <v>0</v>
      </c>
      <c r="O95" s="697">
        <f>SUM(C95:N95)</f>
        <v>318</v>
      </c>
      <c r="P95" s="697"/>
      <c r="Q95" s="839"/>
    </row>
    <row r="96" spans="1:37" ht="16.5" hidden="1" customHeight="1" x14ac:dyDescent="0.2">
      <c r="A96" s="1273"/>
      <c r="B96" s="684" t="s">
        <v>356</v>
      </c>
      <c r="C96" s="686"/>
      <c r="D96" s="686"/>
      <c r="E96" s="686"/>
      <c r="F96" s="686"/>
      <c r="G96" s="686"/>
      <c r="H96" s="686"/>
      <c r="I96" s="686"/>
      <c r="J96" s="686"/>
      <c r="K96" s="686"/>
      <c r="L96" s="686"/>
      <c r="M96" s="686"/>
      <c r="N96" s="686"/>
      <c r="O96" s="696">
        <f>SUM(C96:N96)</f>
        <v>0</v>
      </c>
      <c r="P96" s="696"/>
      <c r="Q96" s="839"/>
    </row>
    <row r="97" spans="1:37" ht="16.5" customHeight="1" x14ac:dyDescent="0.2">
      <c r="A97" s="1273"/>
      <c r="B97" s="684" t="s">
        <v>362</v>
      </c>
      <c r="C97" s="686">
        <f>SUM(C93:C96)</f>
        <v>23</v>
      </c>
      <c r="D97" s="686">
        <f t="shared" ref="D97:N97" si="34">SUM(D93:D96)</f>
        <v>42</v>
      </c>
      <c r="E97" s="686">
        <f t="shared" si="34"/>
        <v>32</v>
      </c>
      <c r="F97" s="686">
        <f t="shared" si="34"/>
        <v>287</v>
      </c>
      <c r="G97" s="686">
        <f t="shared" si="34"/>
        <v>25</v>
      </c>
      <c r="H97" s="686">
        <f t="shared" si="34"/>
        <v>18</v>
      </c>
      <c r="I97" s="686">
        <f t="shared" si="34"/>
        <v>61</v>
      </c>
      <c r="J97" s="686">
        <f t="shared" si="34"/>
        <v>60</v>
      </c>
      <c r="K97" s="686">
        <f t="shared" si="34"/>
        <v>13</v>
      </c>
      <c r="L97" s="686">
        <f t="shared" si="34"/>
        <v>33</v>
      </c>
      <c r="M97" s="686">
        <f t="shared" si="34"/>
        <v>56</v>
      </c>
      <c r="N97" s="686">
        <f t="shared" si="34"/>
        <v>0</v>
      </c>
      <c r="O97" s="696">
        <f>SUM(O93:O96)</f>
        <v>650</v>
      </c>
      <c r="P97" s="696"/>
      <c r="Q97" s="839"/>
    </row>
    <row r="98" spans="1:37" ht="16.5" hidden="1" customHeight="1" x14ac:dyDescent="0.2">
      <c r="A98" s="1273"/>
      <c r="B98" s="695" t="s">
        <v>291</v>
      </c>
      <c r="C98" s="686">
        <v>7</v>
      </c>
      <c r="D98" s="686">
        <v>11</v>
      </c>
      <c r="E98" s="686">
        <v>14</v>
      </c>
      <c r="F98" s="686">
        <v>64</v>
      </c>
      <c r="G98" s="686">
        <v>6</v>
      </c>
      <c r="H98" s="686">
        <v>7</v>
      </c>
      <c r="I98" s="686">
        <v>21</v>
      </c>
      <c r="J98" s="686">
        <v>21</v>
      </c>
      <c r="K98" s="686">
        <v>2</v>
      </c>
      <c r="L98" s="686">
        <v>15</v>
      </c>
      <c r="M98" s="686">
        <v>35</v>
      </c>
      <c r="N98" s="686">
        <v>0</v>
      </c>
      <c r="O98" s="696">
        <f>SUM(C98:N98)</f>
        <v>203</v>
      </c>
      <c r="P98" s="696"/>
      <c r="Q98" s="645"/>
    </row>
    <row r="99" spans="1:37" ht="16.5" hidden="1" customHeight="1" x14ac:dyDescent="0.2">
      <c r="A99" s="1273"/>
      <c r="B99" s="695" t="s">
        <v>292</v>
      </c>
      <c r="C99" s="686">
        <v>9</v>
      </c>
      <c r="D99" s="686">
        <v>8</v>
      </c>
      <c r="E99" s="686">
        <v>23</v>
      </c>
      <c r="F99" s="686">
        <v>99</v>
      </c>
      <c r="G99" s="686">
        <v>13</v>
      </c>
      <c r="H99" s="686">
        <v>9</v>
      </c>
      <c r="I99" s="686">
        <v>22</v>
      </c>
      <c r="J99" s="686">
        <v>16</v>
      </c>
      <c r="K99" s="686">
        <v>7</v>
      </c>
      <c r="L99" s="686">
        <v>12</v>
      </c>
      <c r="M99" s="686">
        <v>21</v>
      </c>
      <c r="N99" s="686">
        <v>0</v>
      </c>
      <c r="O99" s="696">
        <f>SUM(C99:N99)</f>
        <v>239</v>
      </c>
      <c r="P99" s="696"/>
      <c r="Q99" s="839"/>
    </row>
    <row r="100" spans="1:37" s="644" customFormat="1" ht="16.5" customHeight="1" x14ac:dyDescent="0.2">
      <c r="A100" s="1273"/>
      <c r="B100" s="875" t="s">
        <v>293</v>
      </c>
      <c r="C100" s="687">
        <v>11</v>
      </c>
      <c r="D100" s="687">
        <v>14</v>
      </c>
      <c r="E100" s="687">
        <v>13</v>
      </c>
      <c r="F100" s="687">
        <v>147</v>
      </c>
      <c r="G100" s="687">
        <v>14</v>
      </c>
      <c r="H100" s="687">
        <v>7</v>
      </c>
      <c r="I100" s="687">
        <v>28</v>
      </c>
      <c r="J100" s="687">
        <v>18</v>
      </c>
      <c r="K100" s="687">
        <v>5</v>
      </c>
      <c r="L100" s="687">
        <v>18</v>
      </c>
      <c r="M100" s="687">
        <v>27</v>
      </c>
      <c r="N100" s="687">
        <v>0</v>
      </c>
      <c r="O100" s="697">
        <f>SUM(C100:N100)</f>
        <v>302</v>
      </c>
      <c r="P100" s="697"/>
      <c r="Q100" s="839"/>
      <c r="R100" s="928"/>
      <c r="S100" s="269"/>
      <c r="T100" s="269"/>
      <c r="U100" s="269"/>
      <c r="V100" s="269"/>
      <c r="W100" s="269"/>
      <c r="X100" s="269"/>
      <c r="Y100" s="269"/>
      <c r="Z100" s="269"/>
      <c r="AA100" s="269"/>
      <c r="AB100" s="269"/>
      <c r="AC100" s="269"/>
      <c r="AD100" s="269"/>
      <c r="AE100" s="269"/>
      <c r="AF100" s="269"/>
      <c r="AG100" s="269"/>
      <c r="AH100" s="269"/>
      <c r="AI100" s="269"/>
      <c r="AJ100" s="311"/>
      <c r="AK100" s="311"/>
    </row>
    <row r="101" spans="1:37" s="644" customFormat="1" ht="16.5" hidden="1" customHeight="1" x14ac:dyDescent="0.2">
      <c r="A101" s="1273"/>
      <c r="B101" s="695" t="s">
        <v>294</v>
      </c>
      <c r="C101" s="686">
        <v>10</v>
      </c>
      <c r="D101" s="686">
        <v>10</v>
      </c>
      <c r="E101" s="686">
        <v>9</v>
      </c>
      <c r="F101" s="686">
        <v>122</v>
      </c>
      <c r="G101" s="686">
        <v>12</v>
      </c>
      <c r="H101" s="686">
        <v>4</v>
      </c>
      <c r="I101" s="686">
        <v>14</v>
      </c>
      <c r="J101" s="686">
        <v>16</v>
      </c>
      <c r="K101" s="686">
        <v>4</v>
      </c>
      <c r="L101" s="686">
        <v>6</v>
      </c>
      <c r="M101" s="686">
        <v>26</v>
      </c>
      <c r="N101" s="686">
        <v>0</v>
      </c>
      <c r="O101" s="696">
        <f>SUM(C101:N101)</f>
        <v>233</v>
      </c>
      <c r="P101" s="696"/>
      <c r="Q101" s="839"/>
      <c r="R101" s="928"/>
      <c r="S101" s="269"/>
      <c r="T101" s="269"/>
      <c r="U101" s="269"/>
      <c r="V101" s="269"/>
      <c r="W101" s="269"/>
      <c r="X101" s="269"/>
      <c r="Y101" s="269"/>
      <c r="Z101" s="269"/>
      <c r="AA101" s="269"/>
      <c r="AB101" s="269"/>
      <c r="AC101" s="269"/>
      <c r="AD101" s="269"/>
      <c r="AE101" s="269"/>
      <c r="AF101" s="269"/>
      <c r="AG101" s="269"/>
      <c r="AH101" s="269"/>
      <c r="AI101" s="269"/>
      <c r="AJ101" s="311"/>
      <c r="AK101" s="311"/>
    </row>
    <row r="102" spans="1:37" s="644" customFormat="1" ht="16.5" hidden="1" customHeight="1" x14ac:dyDescent="0.2">
      <c r="A102" s="1273"/>
      <c r="B102" s="695" t="s">
        <v>269</v>
      </c>
      <c r="C102" s="686">
        <f>SUM(C98:C101)</f>
        <v>37</v>
      </c>
      <c r="D102" s="686">
        <f t="shared" ref="D102:M102" si="35">SUM(D98:D101)</f>
        <v>43</v>
      </c>
      <c r="E102" s="686">
        <f t="shared" si="35"/>
        <v>59</v>
      </c>
      <c r="F102" s="686">
        <f t="shared" si="35"/>
        <v>432</v>
      </c>
      <c r="G102" s="686">
        <f t="shared" si="35"/>
        <v>45</v>
      </c>
      <c r="H102" s="686">
        <f t="shared" si="35"/>
        <v>27</v>
      </c>
      <c r="I102" s="686">
        <f t="shared" si="35"/>
        <v>85</v>
      </c>
      <c r="J102" s="686">
        <f t="shared" si="35"/>
        <v>71</v>
      </c>
      <c r="K102" s="686">
        <f t="shared" si="35"/>
        <v>18</v>
      </c>
      <c r="L102" s="686">
        <f t="shared" si="35"/>
        <v>51</v>
      </c>
      <c r="M102" s="686">
        <f t="shared" si="35"/>
        <v>109</v>
      </c>
      <c r="N102" s="686">
        <f>SUM(N98:N101)</f>
        <v>0</v>
      </c>
      <c r="O102" s="696">
        <f>SUM(O98:O101)</f>
        <v>977</v>
      </c>
      <c r="P102" s="696"/>
      <c r="Q102" s="839"/>
      <c r="R102" s="928"/>
      <c r="S102" s="269"/>
      <c r="T102" s="269"/>
      <c r="U102" s="269"/>
      <c r="V102" s="269"/>
      <c r="W102" s="269"/>
      <c r="X102" s="269"/>
      <c r="Y102" s="269"/>
      <c r="Z102" s="269"/>
      <c r="AA102" s="269"/>
      <c r="AB102" s="269"/>
      <c r="AC102" s="269"/>
      <c r="AD102" s="269"/>
      <c r="AE102" s="269"/>
      <c r="AF102" s="269"/>
      <c r="AG102" s="269"/>
      <c r="AH102" s="269"/>
      <c r="AI102" s="269"/>
      <c r="AJ102" s="311"/>
      <c r="AK102" s="311"/>
    </row>
    <row r="103" spans="1:37" s="644" customFormat="1" ht="16.5" customHeight="1" x14ac:dyDescent="0.2">
      <c r="A103" s="1273"/>
      <c r="B103" s="684" t="s">
        <v>582</v>
      </c>
      <c r="C103" s="686">
        <f>C95-C100</f>
        <v>-2</v>
      </c>
      <c r="D103" s="686">
        <f t="shared" ref="D103:O103" si="36">D95-D100</f>
        <v>3</v>
      </c>
      <c r="E103" s="686">
        <f t="shared" si="36"/>
        <v>-4</v>
      </c>
      <c r="F103" s="686">
        <f t="shared" si="36"/>
        <v>16</v>
      </c>
      <c r="G103" s="686">
        <f t="shared" si="36"/>
        <v>-5</v>
      </c>
      <c r="H103" s="686">
        <f t="shared" si="36"/>
        <v>1</v>
      </c>
      <c r="I103" s="686">
        <f t="shared" si="36"/>
        <v>7</v>
      </c>
      <c r="J103" s="686">
        <f t="shared" si="36"/>
        <v>-1</v>
      </c>
      <c r="K103" s="686">
        <f t="shared" si="36"/>
        <v>3</v>
      </c>
      <c r="L103" s="686">
        <f t="shared" si="36"/>
        <v>-5</v>
      </c>
      <c r="M103" s="686">
        <f t="shared" si="36"/>
        <v>3</v>
      </c>
      <c r="N103" s="686">
        <f t="shared" si="36"/>
        <v>0</v>
      </c>
      <c r="O103" s="696">
        <f t="shared" si="36"/>
        <v>16</v>
      </c>
      <c r="P103" s="696"/>
      <c r="Q103" s="645"/>
      <c r="R103" s="928"/>
      <c r="S103" s="269"/>
      <c r="T103" s="269"/>
      <c r="U103" s="269"/>
      <c r="V103" s="269"/>
      <c r="W103" s="269"/>
      <c r="X103" s="269"/>
      <c r="Y103" s="269"/>
      <c r="Z103" s="269"/>
      <c r="AA103" s="269"/>
      <c r="AB103" s="269"/>
      <c r="AC103" s="269"/>
      <c r="AD103" s="269"/>
      <c r="AE103" s="269"/>
      <c r="AF103" s="269"/>
      <c r="AG103" s="269"/>
      <c r="AH103" s="269"/>
      <c r="AI103" s="269"/>
      <c r="AJ103" s="311"/>
      <c r="AK103" s="311"/>
    </row>
    <row r="104" spans="1:37" s="644" customFormat="1" ht="16.5" customHeight="1" x14ac:dyDescent="0.2">
      <c r="A104" s="1273"/>
      <c r="B104" s="1054" t="s">
        <v>584</v>
      </c>
      <c r="C104" s="1049">
        <f>C95-C94</f>
        <v>3</v>
      </c>
      <c r="D104" s="1049">
        <f t="shared" ref="D104:O104" si="37">D95-D94</f>
        <v>0</v>
      </c>
      <c r="E104" s="1049">
        <f t="shared" si="37"/>
        <v>-7</v>
      </c>
      <c r="F104" s="1049">
        <f t="shared" si="37"/>
        <v>68</v>
      </c>
      <c r="G104" s="1049">
        <f t="shared" si="37"/>
        <v>-1</v>
      </c>
      <c r="H104" s="1049">
        <f t="shared" si="37"/>
        <v>-1</v>
      </c>
      <c r="I104" s="1049">
        <f t="shared" si="37"/>
        <v>14</v>
      </c>
      <c r="J104" s="1049">
        <f t="shared" si="37"/>
        <v>-4</v>
      </c>
      <c r="K104" s="1049">
        <f t="shared" si="37"/>
        <v>8</v>
      </c>
      <c r="L104" s="1049">
        <f t="shared" si="37"/>
        <v>4</v>
      </c>
      <c r="M104" s="1049">
        <f t="shared" si="37"/>
        <v>18</v>
      </c>
      <c r="N104" s="1049">
        <f t="shared" si="37"/>
        <v>0</v>
      </c>
      <c r="O104" s="1050">
        <f t="shared" si="37"/>
        <v>102</v>
      </c>
      <c r="P104" s="1050"/>
      <c r="Q104" s="839"/>
      <c r="R104" s="928"/>
      <c r="S104" s="269"/>
      <c r="T104" s="269"/>
      <c r="U104" s="269"/>
      <c r="V104" s="269"/>
      <c r="W104" s="269"/>
      <c r="X104" s="269"/>
      <c r="Y104" s="269"/>
      <c r="Z104" s="269"/>
      <c r="AA104" s="269"/>
      <c r="AB104" s="269"/>
      <c r="AC104" s="269"/>
      <c r="AD104" s="269"/>
      <c r="AE104" s="269"/>
      <c r="AF104" s="269"/>
      <c r="AG104" s="269"/>
      <c r="AH104" s="269"/>
      <c r="AI104" s="269"/>
      <c r="AJ104" s="311"/>
      <c r="AK104" s="311"/>
    </row>
    <row r="105" spans="1:37" ht="16.5" customHeight="1" x14ac:dyDescent="0.2">
      <c r="A105" s="1260" t="s">
        <v>228</v>
      </c>
      <c r="B105" s="684" t="s">
        <v>353</v>
      </c>
      <c r="C105" s="686">
        <v>7</v>
      </c>
      <c r="D105" s="686">
        <v>7</v>
      </c>
      <c r="E105" s="686">
        <v>7</v>
      </c>
      <c r="F105" s="686">
        <v>29</v>
      </c>
      <c r="G105" s="686">
        <v>4</v>
      </c>
      <c r="H105" s="686">
        <v>1</v>
      </c>
      <c r="I105" s="686">
        <v>5</v>
      </c>
      <c r="J105" s="686">
        <v>22</v>
      </c>
      <c r="K105" s="686">
        <v>5</v>
      </c>
      <c r="L105" s="686">
        <v>11</v>
      </c>
      <c r="M105" s="686">
        <v>13</v>
      </c>
      <c r="N105" s="686">
        <v>0</v>
      </c>
      <c r="O105" s="696">
        <f t="shared" ref="O105:O113" si="38">SUM(C105:N105)</f>
        <v>111</v>
      </c>
      <c r="P105" s="696"/>
      <c r="Q105" s="645"/>
    </row>
    <row r="106" spans="1:37" ht="16.5" customHeight="1" x14ac:dyDescent="0.2">
      <c r="A106" s="1196"/>
      <c r="B106" s="190" t="s">
        <v>354</v>
      </c>
      <c r="C106" s="687">
        <v>5</v>
      </c>
      <c r="D106" s="687">
        <v>14</v>
      </c>
      <c r="E106" s="687">
        <v>16</v>
      </c>
      <c r="F106" s="687">
        <v>94</v>
      </c>
      <c r="G106" s="687">
        <v>8</v>
      </c>
      <c r="H106" s="687">
        <v>9</v>
      </c>
      <c r="I106" s="687">
        <v>20</v>
      </c>
      <c r="J106" s="687">
        <v>20</v>
      </c>
      <c r="K106" s="687">
        <v>0</v>
      </c>
      <c r="L106" s="687">
        <v>9</v>
      </c>
      <c r="M106" s="687">
        <v>10</v>
      </c>
      <c r="N106" s="687">
        <v>0</v>
      </c>
      <c r="O106" s="697">
        <f t="shared" si="38"/>
        <v>205</v>
      </c>
      <c r="P106" s="697"/>
      <c r="Q106" s="839"/>
    </row>
    <row r="107" spans="1:37" ht="16.5" customHeight="1" x14ac:dyDescent="0.2">
      <c r="A107" s="1196"/>
      <c r="B107" s="684" t="s">
        <v>355</v>
      </c>
      <c r="C107" s="686">
        <v>8</v>
      </c>
      <c r="D107" s="686">
        <v>15</v>
      </c>
      <c r="E107" s="686">
        <v>9</v>
      </c>
      <c r="F107" s="686">
        <v>160</v>
      </c>
      <c r="G107" s="686">
        <v>7</v>
      </c>
      <c r="H107" s="686">
        <v>8</v>
      </c>
      <c r="I107" s="686">
        <v>35</v>
      </c>
      <c r="J107" s="686">
        <v>16</v>
      </c>
      <c r="K107" s="686">
        <v>8</v>
      </c>
      <c r="L107" s="686">
        <v>12</v>
      </c>
      <c r="M107" s="686">
        <v>26</v>
      </c>
      <c r="N107" s="686">
        <v>0</v>
      </c>
      <c r="O107" s="696">
        <f t="shared" si="38"/>
        <v>304</v>
      </c>
      <c r="P107" s="696"/>
      <c r="Q107" s="645"/>
    </row>
    <row r="108" spans="1:37" ht="16.5" hidden="1" customHeight="1" x14ac:dyDescent="0.2">
      <c r="A108" s="1196"/>
      <c r="B108" s="684" t="s">
        <v>356</v>
      </c>
      <c r="C108" s="686"/>
      <c r="D108" s="686"/>
      <c r="E108" s="686"/>
      <c r="F108" s="686"/>
      <c r="G108" s="686"/>
      <c r="H108" s="686"/>
      <c r="I108" s="686"/>
      <c r="J108" s="686"/>
      <c r="K108" s="686"/>
      <c r="L108" s="686"/>
      <c r="M108" s="686"/>
      <c r="N108" s="686"/>
      <c r="O108" s="696">
        <f t="shared" si="38"/>
        <v>0</v>
      </c>
      <c r="P108" s="696"/>
      <c r="Q108" s="839"/>
    </row>
    <row r="109" spans="1:37" ht="16.5" customHeight="1" x14ac:dyDescent="0.2">
      <c r="A109" s="1196"/>
      <c r="B109" s="190" t="s">
        <v>362</v>
      </c>
      <c r="C109" s="687">
        <f t="shared" ref="C109:N109" si="39">SUM(C105:C108)</f>
        <v>20</v>
      </c>
      <c r="D109" s="687">
        <f t="shared" si="39"/>
        <v>36</v>
      </c>
      <c r="E109" s="687">
        <f t="shared" si="39"/>
        <v>32</v>
      </c>
      <c r="F109" s="687">
        <f t="shared" si="39"/>
        <v>283</v>
      </c>
      <c r="G109" s="687">
        <f t="shared" si="39"/>
        <v>19</v>
      </c>
      <c r="H109" s="687">
        <f t="shared" si="39"/>
        <v>18</v>
      </c>
      <c r="I109" s="687">
        <f t="shared" si="39"/>
        <v>60</v>
      </c>
      <c r="J109" s="687">
        <f t="shared" si="39"/>
        <v>58</v>
      </c>
      <c r="K109" s="687">
        <f t="shared" si="39"/>
        <v>13</v>
      </c>
      <c r="L109" s="687">
        <f t="shared" si="39"/>
        <v>32</v>
      </c>
      <c r="M109" s="687">
        <f t="shared" si="39"/>
        <v>49</v>
      </c>
      <c r="N109" s="687">
        <f t="shared" si="39"/>
        <v>0</v>
      </c>
      <c r="O109" s="697">
        <f t="shared" si="38"/>
        <v>620</v>
      </c>
      <c r="P109" s="697"/>
      <c r="Q109" s="839"/>
    </row>
    <row r="110" spans="1:37" ht="16.5" hidden="1" customHeight="1" x14ac:dyDescent="0.2">
      <c r="A110" s="1196"/>
      <c r="B110" s="695" t="s">
        <v>291</v>
      </c>
      <c r="C110" s="686">
        <v>7</v>
      </c>
      <c r="D110" s="686">
        <v>11</v>
      </c>
      <c r="E110" s="686">
        <v>13</v>
      </c>
      <c r="F110" s="686">
        <v>62</v>
      </c>
      <c r="G110" s="686">
        <v>5</v>
      </c>
      <c r="H110" s="686">
        <v>7</v>
      </c>
      <c r="I110" s="686">
        <v>20</v>
      </c>
      <c r="J110" s="686">
        <v>21</v>
      </c>
      <c r="K110" s="686">
        <v>2</v>
      </c>
      <c r="L110" s="686">
        <v>15</v>
      </c>
      <c r="M110" s="686">
        <v>26</v>
      </c>
      <c r="N110" s="686">
        <v>0</v>
      </c>
      <c r="O110" s="696">
        <f t="shared" si="38"/>
        <v>189</v>
      </c>
      <c r="P110" s="696"/>
      <c r="Q110" s="645"/>
    </row>
    <row r="111" spans="1:37" ht="16.5" hidden="1" customHeight="1" x14ac:dyDescent="0.2">
      <c r="A111" s="1196"/>
      <c r="B111" s="695" t="s">
        <v>292</v>
      </c>
      <c r="C111" s="686">
        <v>7</v>
      </c>
      <c r="D111" s="686">
        <v>8</v>
      </c>
      <c r="E111" s="686">
        <v>19</v>
      </c>
      <c r="F111" s="686">
        <v>92</v>
      </c>
      <c r="G111" s="686">
        <v>11</v>
      </c>
      <c r="H111" s="686">
        <v>8</v>
      </c>
      <c r="I111" s="686">
        <v>21</v>
      </c>
      <c r="J111" s="686">
        <v>12</v>
      </c>
      <c r="K111" s="686">
        <v>6</v>
      </c>
      <c r="L111" s="686">
        <v>12</v>
      </c>
      <c r="M111" s="686">
        <v>13</v>
      </c>
      <c r="N111" s="686">
        <v>0</v>
      </c>
      <c r="O111" s="696">
        <f t="shared" si="38"/>
        <v>209</v>
      </c>
      <c r="P111" s="696"/>
      <c r="Q111" s="839"/>
    </row>
    <row r="112" spans="1:37" s="644" customFormat="1" ht="16.5" customHeight="1" x14ac:dyDescent="0.2">
      <c r="A112" s="1196"/>
      <c r="B112" s="695" t="s">
        <v>293</v>
      </c>
      <c r="C112" s="686">
        <v>10</v>
      </c>
      <c r="D112" s="686">
        <v>13</v>
      </c>
      <c r="E112" s="686">
        <v>13</v>
      </c>
      <c r="F112" s="686">
        <v>143</v>
      </c>
      <c r="G112" s="686">
        <v>14</v>
      </c>
      <c r="H112" s="686">
        <v>7</v>
      </c>
      <c r="I112" s="686">
        <v>28</v>
      </c>
      <c r="J112" s="686">
        <v>16</v>
      </c>
      <c r="K112" s="686">
        <v>5</v>
      </c>
      <c r="L112" s="686">
        <v>18</v>
      </c>
      <c r="M112" s="686">
        <v>21</v>
      </c>
      <c r="N112" s="686">
        <v>0</v>
      </c>
      <c r="O112" s="696">
        <f t="shared" si="38"/>
        <v>288</v>
      </c>
      <c r="P112" s="696"/>
      <c r="Q112" s="645"/>
      <c r="R112" s="928"/>
      <c r="S112" s="269"/>
      <c r="T112" s="269"/>
      <c r="U112" s="269"/>
      <c r="V112" s="269"/>
      <c r="W112" s="269"/>
      <c r="X112" s="269"/>
      <c r="Y112" s="269"/>
      <c r="Z112" s="269"/>
      <c r="AA112" s="269"/>
      <c r="AB112" s="269"/>
      <c r="AC112" s="269"/>
      <c r="AD112" s="269"/>
      <c r="AE112" s="269"/>
      <c r="AF112" s="269"/>
      <c r="AG112" s="269"/>
      <c r="AH112" s="269"/>
      <c r="AI112" s="269"/>
      <c r="AJ112" s="311"/>
      <c r="AK112" s="311"/>
    </row>
    <row r="113" spans="1:37" s="644" customFormat="1" ht="16.5" hidden="1" customHeight="1" x14ac:dyDescent="0.2">
      <c r="A113" s="1196"/>
      <c r="B113" s="695" t="s">
        <v>294</v>
      </c>
      <c r="C113" s="686">
        <v>8</v>
      </c>
      <c r="D113" s="686">
        <v>7</v>
      </c>
      <c r="E113" s="686">
        <v>9</v>
      </c>
      <c r="F113" s="686">
        <v>119</v>
      </c>
      <c r="G113" s="686">
        <v>9</v>
      </c>
      <c r="H113" s="686">
        <v>4</v>
      </c>
      <c r="I113" s="686">
        <v>14</v>
      </c>
      <c r="J113" s="686">
        <v>15</v>
      </c>
      <c r="K113" s="686">
        <v>4</v>
      </c>
      <c r="L113" s="686">
        <v>5</v>
      </c>
      <c r="M113" s="686">
        <v>22</v>
      </c>
      <c r="N113" s="686">
        <v>0</v>
      </c>
      <c r="O113" s="696">
        <f t="shared" si="38"/>
        <v>216</v>
      </c>
      <c r="P113" s="696"/>
      <c r="Q113" s="839"/>
      <c r="R113" s="928"/>
      <c r="S113" s="269"/>
      <c r="T113" s="269"/>
      <c r="U113" s="269"/>
      <c r="V113" s="269"/>
      <c r="W113" s="269"/>
      <c r="X113" s="269"/>
      <c r="Y113" s="269"/>
      <c r="Z113" s="269"/>
      <c r="AA113" s="269"/>
      <c r="AB113" s="269"/>
      <c r="AC113" s="269"/>
      <c r="AD113" s="269"/>
      <c r="AE113" s="269"/>
      <c r="AF113" s="269"/>
      <c r="AG113" s="269"/>
      <c r="AH113" s="269"/>
      <c r="AI113" s="269"/>
      <c r="AJ113" s="311"/>
      <c r="AK113" s="311"/>
    </row>
    <row r="114" spans="1:37" s="644" customFormat="1" ht="16.5" hidden="1" customHeight="1" x14ac:dyDescent="0.2">
      <c r="A114" s="1196"/>
      <c r="B114" s="695" t="s">
        <v>269</v>
      </c>
      <c r="C114" s="686">
        <f>SUM(C110:C113)</f>
        <v>32</v>
      </c>
      <c r="D114" s="686">
        <f t="shared" ref="D114:M114" si="40">SUM(D110:D113)</f>
        <v>39</v>
      </c>
      <c r="E114" s="686">
        <f t="shared" si="40"/>
        <v>54</v>
      </c>
      <c r="F114" s="686">
        <f t="shared" si="40"/>
        <v>416</v>
      </c>
      <c r="G114" s="686">
        <f t="shared" si="40"/>
        <v>39</v>
      </c>
      <c r="H114" s="686">
        <f t="shared" si="40"/>
        <v>26</v>
      </c>
      <c r="I114" s="686">
        <f t="shared" si="40"/>
        <v>83</v>
      </c>
      <c r="J114" s="686">
        <f t="shared" si="40"/>
        <v>64</v>
      </c>
      <c r="K114" s="686">
        <f t="shared" si="40"/>
        <v>17</v>
      </c>
      <c r="L114" s="686">
        <f t="shared" si="40"/>
        <v>50</v>
      </c>
      <c r="M114" s="686">
        <f t="shared" si="40"/>
        <v>82</v>
      </c>
      <c r="N114" s="686">
        <f>SUM(N110:N113)</f>
        <v>0</v>
      </c>
      <c r="O114" s="696">
        <f>SUM(O110:O113)</f>
        <v>902</v>
      </c>
      <c r="P114" s="696"/>
      <c r="Q114" s="839"/>
      <c r="R114" s="928"/>
      <c r="S114" s="269"/>
      <c r="T114" s="269"/>
      <c r="U114" s="269"/>
      <c r="V114" s="269"/>
      <c r="W114" s="269"/>
      <c r="X114" s="269"/>
      <c r="Y114" s="269"/>
      <c r="Z114" s="269"/>
      <c r="AA114" s="269"/>
      <c r="AB114" s="269"/>
      <c r="AC114" s="269"/>
      <c r="AD114" s="269"/>
      <c r="AE114" s="269"/>
      <c r="AF114" s="269"/>
      <c r="AG114" s="269"/>
      <c r="AH114" s="269"/>
      <c r="AI114" s="269"/>
      <c r="AJ114" s="311"/>
      <c r="AK114" s="311"/>
    </row>
    <row r="115" spans="1:37" s="644" customFormat="1" ht="16.5" customHeight="1" x14ac:dyDescent="0.2">
      <c r="A115" s="1196"/>
      <c r="B115" s="190" t="s">
        <v>582</v>
      </c>
      <c r="C115" s="687">
        <f>C107-C112</f>
        <v>-2</v>
      </c>
      <c r="D115" s="687">
        <f t="shared" ref="D115:O115" si="41">D107-D112</f>
        <v>2</v>
      </c>
      <c r="E115" s="687">
        <f t="shared" si="41"/>
        <v>-4</v>
      </c>
      <c r="F115" s="687">
        <f t="shared" si="41"/>
        <v>17</v>
      </c>
      <c r="G115" s="687">
        <f t="shared" si="41"/>
        <v>-7</v>
      </c>
      <c r="H115" s="687">
        <f t="shared" si="41"/>
        <v>1</v>
      </c>
      <c r="I115" s="687">
        <f t="shared" si="41"/>
        <v>7</v>
      </c>
      <c r="J115" s="687">
        <f t="shared" si="41"/>
        <v>0</v>
      </c>
      <c r="K115" s="687">
        <f t="shared" si="41"/>
        <v>3</v>
      </c>
      <c r="L115" s="687">
        <f t="shared" si="41"/>
        <v>-6</v>
      </c>
      <c r="M115" s="687">
        <f t="shared" si="41"/>
        <v>5</v>
      </c>
      <c r="N115" s="687">
        <f t="shared" si="41"/>
        <v>0</v>
      </c>
      <c r="O115" s="697">
        <f t="shared" si="41"/>
        <v>16</v>
      </c>
      <c r="P115" s="697"/>
      <c r="Q115" s="839"/>
      <c r="R115" s="928"/>
      <c r="S115" s="269"/>
      <c r="T115" s="269"/>
      <c r="U115" s="269"/>
      <c r="V115" s="269"/>
      <c r="W115" s="269"/>
      <c r="X115" s="269"/>
      <c r="Y115" s="269"/>
      <c r="Z115" s="269"/>
      <c r="AA115" s="269"/>
      <c r="AB115" s="269"/>
      <c r="AC115" s="269"/>
      <c r="AD115" s="269"/>
      <c r="AE115" s="269"/>
      <c r="AF115" s="269"/>
      <c r="AG115" s="269"/>
      <c r="AH115" s="269"/>
      <c r="AI115" s="269"/>
      <c r="AJ115" s="311"/>
      <c r="AK115" s="311"/>
    </row>
    <row r="116" spans="1:37" s="644" customFormat="1" ht="16.5" customHeight="1" x14ac:dyDescent="0.2">
      <c r="A116" s="1196"/>
      <c r="B116" s="1165" t="s">
        <v>584</v>
      </c>
      <c r="C116" s="1177">
        <f>C107-C106</f>
        <v>3</v>
      </c>
      <c r="D116" s="1177">
        <f t="shared" ref="D116:O116" si="42">D107-D106</f>
        <v>1</v>
      </c>
      <c r="E116" s="1177">
        <f t="shared" si="42"/>
        <v>-7</v>
      </c>
      <c r="F116" s="1177">
        <f t="shared" si="42"/>
        <v>66</v>
      </c>
      <c r="G116" s="1177">
        <f t="shared" si="42"/>
        <v>-1</v>
      </c>
      <c r="H116" s="1177">
        <f t="shared" si="42"/>
        <v>-1</v>
      </c>
      <c r="I116" s="1177">
        <f t="shared" si="42"/>
        <v>15</v>
      </c>
      <c r="J116" s="1177">
        <f t="shared" si="42"/>
        <v>-4</v>
      </c>
      <c r="K116" s="1177">
        <f t="shared" si="42"/>
        <v>8</v>
      </c>
      <c r="L116" s="1177">
        <f t="shared" si="42"/>
        <v>3</v>
      </c>
      <c r="M116" s="1177">
        <f t="shared" si="42"/>
        <v>16</v>
      </c>
      <c r="N116" s="1177">
        <f t="shared" si="42"/>
        <v>0</v>
      </c>
      <c r="O116" s="1178">
        <f t="shared" si="42"/>
        <v>99</v>
      </c>
      <c r="P116" s="1178"/>
      <c r="Q116" s="839"/>
      <c r="R116" s="928"/>
      <c r="S116" s="269"/>
      <c r="T116" s="269"/>
      <c r="U116" s="269"/>
      <c r="V116" s="269"/>
      <c r="W116" s="269"/>
      <c r="X116" s="269"/>
      <c r="Y116" s="269"/>
      <c r="Z116" s="269"/>
      <c r="AA116" s="269"/>
      <c r="AB116" s="269"/>
      <c r="AC116" s="269"/>
      <c r="AD116" s="269"/>
      <c r="AE116" s="269"/>
      <c r="AF116" s="269"/>
      <c r="AG116" s="269"/>
      <c r="AH116" s="269"/>
      <c r="AI116" s="269"/>
      <c r="AJ116" s="311"/>
      <c r="AK116" s="311"/>
    </row>
    <row r="117" spans="1:37" ht="16.5" customHeight="1" x14ac:dyDescent="0.2">
      <c r="A117" s="1276" t="s">
        <v>229</v>
      </c>
      <c r="B117" s="190" t="s">
        <v>353</v>
      </c>
      <c r="C117" s="245">
        <f t="shared" ref="C117:O117" si="43">IF(C93=0, "-",C105/C93)</f>
        <v>0.875</v>
      </c>
      <c r="D117" s="245">
        <f t="shared" si="43"/>
        <v>0.875</v>
      </c>
      <c r="E117" s="245">
        <f t="shared" si="43"/>
        <v>1</v>
      </c>
      <c r="F117" s="245">
        <f t="shared" si="43"/>
        <v>1</v>
      </c>
      <c r="G117" s="245">
        <f t="shared" si="43"/>
        <v>0.66666666666666663</v>
      </c>
      <c r="H117" s="245">
        <f t="shared" si="43"/>
        <v>1</v>
      </c>
      <c r="I117" s="245">
        <f t="shared" si="43"/>
        <v>1</v>
      </c>
      <c r="J117" s="245">
        <f t="shared" si="43"/>
        <v>1</v>
      </c>
      <c r="K117" s="245">
        <f t="shared" si="43"/>
        <v>1</v>
      </c>
      <c r="L117" s="245">
        <f t="shared" si="43"/>
        <v>1</v>
      </c>
      <c r="M117" s="245">
        <f t="shared" si="43"/>
        <v>0.9285714285714286</v>
      </c>
      <c r="N117" s="245" t="str">
        <f t="shared" si="43"/>
        <v>-</v>
      </c>
      <c r="O117" s="813">
        <f t="shared" si="43"/>
        <v>0.9568965517241379</v>
      </c>
      <c r="P117" s="813"/>
      <c r="Q117" s="839"/>
    </row>
    <row r="118" spans="1:37" ht="16.5" customHeight="1" x14ac:dyDescent="0.2">
      <c r="A118" s="1273"/>
      <c r="B118" s="684" t="s">
        <v>354</v>
      </c>
      <c r="C118" s="654">
        <f t="shared" ref="C118:O118" si="44">IF(C94=0, "-",C106/C94)</f>
        <v>0.83333333333333337</v>
      </c>
      <c r="D118" s="654">
        <f t="shared" si="44"/>
        <v>0.82352941176470584</v>
      </c>
      <c r="E118" s="654">
        <f t="shared" si="44"/>
        <v>1</v>
      </c>
      <c r="F118" s="654">
        <f t="shared" si="44"/>
        <v>0.98947368421052628</v>
      </c>
      <c r="G118" s="654">
        <f t="shared" si="44"/>
        <v>0.8</v>
      </c>
      <c r="H118" s="654">
        <f t="shared" si="44"/>
        <v>1</v>
      </c>
      <c r="I118" s="654">
        <f t="shared" si="44"/>
        <v>0.95238095238095233</v>
      </c>
      <c r="J118" s="654">
        <f t="shared" si="44"/>
        <v>0.95238095238095233</v>
      </c>
      <c r="K118" s="654" t="str">
        <f t="shared" si="44"/>
        <v>-</v>
      </c>
      <c r="L118" s="654">
        <f t="shared" si="44"/>
        <v>1</v>
      </c>
      <c r="M118" s="654">
        <f t="shared" si="44"/>
        <v>0.83333333333333337</v>
      </c>
      <c r="N118" s="654" t="str">
        <f t="shared" si="44"/>
        <v>-</v>
      </c>
      <c r="O118" s="655">
        <f t="shared" si="44"/>
        <v>0.94907407407407407</v>
      </c>
      <c r="P118" s="655"/>
      <c r="Q118" s="839"/>
    </row>
    <row r="119" spans="1:37" ht="16.5" customHeight="1" x14ac:dyDescent="0.2">
      <c r="A119" s="1273"/>
      <c r="B119" s="190" t="s">
        <v>355</v>
      </c>
      <c r="C119" s="245">
        <f t="shared" ref="C119:O119" si="45">IF(C95=0, "-",C107/C95)</f>
        <v>0.88888888888888884</v>
      </c>
      <c r="D119" s="245">
        <f t="shared" si="45"/>
        <v>0.88235294117647056</v>
      </c>
      <c r="E119" s="245">
        <f t="shared" si="45"/>
        <v>1</v>
      </c>
      <c r="F119" s="245">
        <f t="shared" si="45"/>
        <v>0.98159509202453987</v>
      </c>
      <c r="G119" s="245">
        <f t="shared" si="45"/>
        <v>0.77777777777777779</v>
      </c>
      <c r="H119" s="245">
        <f t="shared" si="45"/>
        <v>1</v>
      </c>
      <c r="I119" s="245">
        <f t="shared" si="45"/>
        <v>1</v>
      </c>
      <c r="J119" s="245">
        <f t="shared" si="45"/>
        <v>0.94117647058823528</v>
      </c>
      <c r="K119" s="245">
        <f t="shared" si="45"/>
        <v>1</v>
      </c>
      <c r="L119" s="245">
        <f t="shared" si="45"/>
        <v>0.92307692307692313</v>
      </c>
      <c r="M119" s="245">
        <f t="shared" si="45"/>
        <v>0.8666666666666667</v>
      </c>
      <c r="N119" s="245" t="str">
        <f t="shared" si="45"/>
        <v>-</v>
      </c>
      <c r="O119" s="813">
        <f t="shared" si="45"/>
        <v>0.95597484276729561</v>
      </c>
      <c r="P119" s="813"/>
      <c r="Q119" s="839"/>
    </row>
    <row r="120" spans="1:37" ht="16.5" hidden="1" customHeight="1" x14ac:dyDescent="0.2">
      <c r="A120" s="1273"/>
      <c r="B120" s="684" t="s">
        <v>356</v>
      </c>
      <c r="C120" s="654" t="str">
        <f t="shared" ref="C120:O120" si="46">IF(C96=0, "-",C108/C96)</f>
        <v>-</v>
      </c>
      <c r="D120" s="654" t="str">
        <f t="shared" si="46"/>
        <v>-</v>
      </c>
      <c r="E120" s="654" t="str">
        <f t="shared" si="46"/>
        <v>-</v>
      </c>
      <c r="F120" s="654" t="str">
        <f t="shared" si="46"/>
        <v>-</v>
      </c>
      <c r="G120" s="654" t="str">
        <f t="shared" si="46"/>
        <v>-</v>
      </c>
      <c r="H120" s="654" t="str">
        <f t="shared" si="46"/>
        <v>-</v>
      </c>
      <c r="I120" s="654" t="str">
        <f t="shared" si="46"/>
        <v>-</v>
      </c>
      <c r="J120" s="654" t="str">
        <f t="shared" si="46"/>
        <v>-</v>
      </c>
      <c r="K120" s="654" t="str">
        <f t="shared" si="46"/>
        <v>-</v>
      </c>
      <c r="L120" s="654" t="str">
        <f t="shared" si="46"/>
        <v>-</v>
      </c>
      <c r="M120" s="654" t="str">
        <f t="shared" si="46"/>
        <v>-</v>
      </c>
      <c r="N120" s="654" t="str">
        <f t="shared" si="46"/>
        <v>-</v>
      </c>
      <c r="O120" s="655" t="str">
        <f t="shared" si="46"/>
        <v>-</v>
      </c>
      <c r="P120" s="655"/>
      <c r="Q120" s="839"/>
    </row>
    <row r="121" spans="1:37" ht="16.5" customHeight="1" x14ac:dyDescent="0.2">
      <c r="A121" s="1273"/>
      <c r="B121" s="684" t="s">
        <v>362</v>
      </c>
      <c r="C121" s="654">
        <f t="shared" ref="C121:O121" si="47">IF(C97=0, "-",C109/C97)</f>
        <v>0.86956521739130432</v>
      </c>
      <c r="D121" s="654">
        <f t="shared" si="47"/>
        <v>0.8571428571428571</v>
      </c>
      <c r="E121" s="654">
        <f t="shared" si="47"/>
        <v>1</v>
      </c>
      <c r="F121" s="654">
        <f t="shared" si="47"/>
        <v>0.98606271777003485</v>
      </c>
      <c r="G121" s="654">
        <f t="shared" si="47"/>
        <v>0.76</v>
      </c>
      <c r="H121" s="654">
        <f t="shared" si="47"/>
        <v>1</v>
      </c>
      <c r="I121" s="654">
        <f t="shared" si="47"/>
        <v>0.98360655737704916</v>
      </c>
      <c r="J121" s="654">
        <f t="shared" si="47"/>
        <v>0.96666666666666667</v>
      </c>
      <c r="K121" s="654">
        <f t="shared" si="47"/>
        <v>1</v>
      </c>
      <c r="L121" s="654">
        <f t="shared" si="47"/>
        <v>0.96969696969696972</v>
      </c>
      <c r="M121" s="654">
        <f t="shared" si="47"/>
        <v>0.875</v>
      </c>
      <c r="N121" s="654" t="str">
        <f t="shared" si="47"/>
        <v>-</v>
      </c>
      <c r="O121" s="655">
        <f t="shared" si="47"/>
        <v>0.9538461538461539</v>
      </c>
      <c r="P121" s="655"/>
      <c r="Q121" s="839"/>
    </row>
    <row r="122" spans="1:37" ht="16.5" hidden="1" customHeight="1" x14ac:dyDescent="0.2">
      <c r="A122" s="1273"/>
      <c r="B122" s="695" t="s">
        <v>291</v>
      </c>
      <c r="C122" s="654">
        <f t="shared" ref="C122:O122" si="48">IF(C98=0, "-",C110/C98)</f>
        <v>1</v>
      </c>
      <c r="D122" s="654">
        <f t="shared" si="48"/>
        <v>1</v>
      </c>
      <c r="E122" s="654">
        <f t="shared" si="48"/>
        <v>0.9285714285714286</v>
      </c>
      <c r="F122" s="654">
        <f t="shared" si="48"/>
        <v>0.96875</v>
      </c>
      <c r="G122" s="654">
        <f t="shared" si="48"/>
        <v>0.83333333333333337</v>
      </c>
      <c r="H122" s="654">
        <f t="shared" si="48"/>
        <v>1</v>
      </c>
      <c r="I122" s="654">
        <f t="shared" si="48"/>
        <v>0.95238095238095233</v>
      </c>
      <c r="J122" s="654">
        <f t="shared" si="48"/>
        <v>1</v>
      </c>
      <c r="K122" s="654">
        <f t="shared" si="48"/>
        <v>1</v>
      </c>
      <c r="L122" s="654">
        <f t="shared" si="48"/>
        <v>1</v>
      </c>
      <c r="M122" s="654">
        <f t="shared" si="48"/>
        <v>0.74285714285714288</v>
      </c>
      <c r="N122" s="654" t="str">
        <f t="shared" si="48"/>
        <v>-</v>
      </c>
      <c r="O122" s="655">
        <f t="shared" si="48"/>
        <v>0.93103448275862066</v>
      </c>
      <c r="P122" s="655"/>
      <c r="Q122" s="645"/>
    </row>
    <row r="123" spans="1:37" ht="16.5" hidden="1" customHeight="1" x14ac:dyDescent="0.2">
      <c r="A123" s="1273"/>
      <c r="B123" s="695" t="s">
        <v>292</v>
      </c>
      <c r="C123" s="654">
        <f t="shared" ref="C123:O123" si="49">IF(C99=0, "-",C111/C99)</f>
        <v>0.77777777777777779</v>
      </c>
      <c r="D123" s="654">
        <f t="shared" si="49"/>
        <v>1</v>
      </c>
      <c r="E123" s="654">
        <f t="shared" si="49"/>
        <v>0.82608695652173914</v>
      </c>
      <c r="F123" s="654">
        <f t="shared" si="49"/>
        <v>0.92929292929292928</v>
      </c>
      <c r="G123" s="654">
        <f t="shared" si="49"/>
        <v>0.84615384615384615</v>
      </c>
      <c r="H123" s="654">
        <f t="shared" si="49"/>
        <v>0.88888888888888884</v>
      </c>
      <c r="I123" s="654">
        <f t="shared" si="49"/>
        <v>0.95454545454545459</v>
      </c>
      <c r="J123" s="654">
        <f t="shared" si="49"/>
        <v>0.75</v>
      </c>
      <c r="K123" s="654">
        <f t="shared" si="49"/>
        <v>0.8571428571428571</v>
      </c>
      <c r="L123" s="654">
        <f t="shared" si="49"/>
        <v>1</v>
      </c>
      <c r="M123" s="654">
        <f t="shared" si="49"/>
        <v>0.61904761904761907</v>
      </c>
      <c r="N123" s="654" t="str">
        <f t="shared" si="49"/>
        <v>-</v>
      </c>
      <c r="O123" s="655">
        <f t="shared" si="49"/>
        <v>0.87447698744769875</v>
      </c>
      <c r="P123" s="655"/>
      <c r="Q123" s="839"/>
    </row>
    <row r="124" spans="1:37" s="644" customFormat="1" ht="16.5" customHeight="1" x14ac:dyDescent="0.2">
      <c r="A124" s="1273"/>
      <c r="B124" s="875" t="s">
        <v>293</v>
      </c>
      <c r="C124" s="245">
        <f t="shared" ref="C124:O124" si="50">IF(C100=0, "-",C112/C100)</f>
        <v>0.90909090909090906</v>
      </c>
      <c r="D124" s="245">
        <f t="shared" si="50"/>
        <v>0.9285714285714286</v>
      </c>
      <c r="E124" s="245">
        <f t="shared" si="50"/>
        <v>1</v>
      </c>
      <c r="F124" s="245">
        <f t="shared" si="50"/>
        <v>0.97278911564625847</v>
      </c>
      <c r="G124" s="245">
        <f t="shared" si="50"/>
        <v>1</v>
      </c>
      <c r="H124" s="245">
        <f t="shared" si="50"/>
        <v>1</v>
      </c>
      <c r="I124" s="245">
        <f t="shared" si="50"/>
        <v>1</v>
      </c>
      <c r="J124" s="245">
        <f t="shared" si="50"/>
        <v>0.88888888888888884</v>
      </c>
      <c r="K124" s="245">
        <f t="shared" si="50"/>
        <v>1</v>
      </c>
      <c r="L124" s="245">
        <f t="shared" si="50"/>
        <v>1</v>
      </c>
      <c r="M124" s="245">
        <f t="shared" si="50"/>
        <v>0.77777777777777779</v>
      </c>
      <c r="N124" s="245" t="str">
        <f t="shared" si="50"/>
        <v>-</v>
      </c>
      <c r="O124" s="813">
        <f t="shared" si="50"/>
        <v>0.95364238410596025</v>
      </c>
      <c r="P124" s="813"/>
      <c r="Q124" s="839"/>
      <c r="R124" s="928"/>
      <c r="S124" s="269"/>
      <c r="T124" s="269"/>
      <c r="U124" s="269"/>
      <c r="V124" s="269"/>
      <c r="W124" s="269"/>
      <c r="X124" s="269"/>
      <c r="Y124" s="269"/>
      <c r="Z124" s="269"/>
      <c r="AA124" s="269"/>
      <c r="AB124" s="269"/>
      <c r="AC124" s="269"/>
      <c r="AD124" s="269"/>
      <c r="AE124" s="269"/>
      <c r="AF124" s="269"/>
      <c r="AG124" s="269"/>
      <c r="AH124" s="269"/>
      <c r="AI124" s="269"/>
      <c r="AJ124" s="311"/>
      <c r="AK124" s="311"/>
    </row>
    <row r="125" spans="1:37" s="644" customFormat="1" ht="16.5" hidden="1" customHeight="1" x14ac:dyDescent="0.2">
      <c r="A125" s="1273"/>
      <c r="B125" s="695" t="s">
        <v>294</v>
      </c>
      <c r="C125" s="654">
        <f t="shared" ref="C125:O125" si="51">IF(C101=0, "-",C113/C101)</f>
        <v>0.8</v>
      </c>
      <c r="D125" s="654">
        <f t="shared" si="51"/>
        <v>0.7</v>
      </c>
      <c r="E125" s="654">
        <f t="shared" si="51"/>
        <v>1</v>
      </c>
      <c r="F125" s="654">
        <f t="shared" si="51"/>
        <v>0.97540983606557374</v>
      </c>
      <c r="G125" s="654">
        <f t="shared" si="51"/>
        <v>0.75</v>
      </c>
      <c r="H125" s="654">
        <f t="shared" si="51"/>
        <v>1</v>
      </c>
      <c r="I125" s="654">
        <f t="shared" si="51"/>
        <v>1</v>
      </c>
      <c r="J125" s="654">
        <f t="shared" si="51"/>
        <v>0.9375</v>
      </c>
      <c r="K125" s="654">
        <f t="shared" si="51"/>
        <v>1</v>
      </c>
      <c r="L125" s="654">
        <f t="shared" si="51"/>
        <v>0.83333333333333337</v>
      </c>
      <c r="M125" s="654">
        <f t="shared" si="51"/>
        <v>0.84615384615384615</v>
      </c>
      <c r="N125" s="654" t="str">
        <f t="shared" si="51"/>
        <v>-</v>
      </c>
      <c r="O125" s="655">
        <f t="shared" si="51"/>
        <v>0.92703862660944203</v>
      </c>
      <c r="P125" s="655"/>
      <c r="Q125" s="839"/>
      <c r="R125" s="928"/>
      <c r="S125" s="269"/>
      <c r="T125" s="269"/>
      <c r="U125" s="269"/>
      <c r="V125" s="269"/>
      <c r="W125" s="269"/>
      <c r="X125" s="269"/>
      <c r="Y125" s="269"/>
      <c r="Z125" s="269"/>
      <c r="AA125" s="269"/>
      <c r="AB125" s="269"/>
      <c r="AC125" s="269"/>
      <c r="AD125" s="269"/>
      <c r="AE125" s="269"/>
      <c r="AF125" s="269"/>
      <c r="AG125" s="269"/>
      <c r="AH125" s="269"/>
      <c r="AI125" s="269"/>
      <c r="AJ125" s="311"/>
      <c r="AK125" s="311"/>
    </row>
    <row r="126" spans="1:37" s="644" customFormat="1" ht="16.5" hidden="1" customHeight="1" x14ac:dyDescent="0.2">
      <c r="A126" s="1273"/>
      <c r="B126" s="695" t="s">
        <v>269</v>
      </c>
      <c r="C126" s="654">
        <f t="shared" ref="C126:O126" si="52">IF(C102=0, "-",C114/C102)</f>
        <v>0.86486486486486491</v>
      </c>
      <c r="D126" s="654">
        <f t="shared" si="52"/>
        <v>0.90697674418604646</v>
      </c>
      <c r="E126" s="654">
        <f t="shared" si="52"/>
        <v>0.9152542372881356</v>
      </c>
      <c r="F126" s="654">
        <f t="shared" si="52"/>
        <v>0.96296296296296291</v>
      </c>
      <c r="G126" s="654">
        <f t="shared" si="52"/>
        <v>0.8666666666666667</v>
      </c>
      <c r="H126" s="654">
        <f t="shared" si="52"/>
        <v>0.96296296296296291</v>
      </c>
      <c r="I126" s="654">
        <f t="shared" si="52"/>
        <v>0.97647058823529409</v>
      </c>
      <c r="J126" s="654">
        <f t="shared" si="52"/>
        <v>0.90140845070422537</v>
      </c>
      <c r="K126" s="654">
        <f t="shared" si="52"/>
        <v>0.94444444444444442</v>
      </c>
      <c r="L126" s="654">
        <f t="shared" si="52"/>
        <v>0.98039215686274506</v>
      </c>
      <c r="M126" s="654">
        <f t="shared" si="52"/>
        <v>0.75229357798165142</v>
      </c>
      <c r="N126" s="654" t="str">
        <f t="shared" si="52"/>
        <v>-</v>
      </c>
      <c r="O126" s="655">
        <f t="shared" si="52"/>
        <v>0.92323439099283522</v>
      </c>
      <c r="P126" s="655"/>
      <c r="Q126" s="839"/>
      <c r="R126" s="928"/>
      <c r="S126" s="269"/>
      <c r="T126" s="269"/>
      <c r="U126" s="269"/>
      <c r="V126" s="269"/>
      <c r="W126" s="269"/>
      <c r="X126" s="269"/>
      <c r="Y126" s="269"/>
      <c r="Z126" s="269"/>
      <c r="AA126" s="269"/>
      <c r="AB126" s="269"/>
      <c r="AC126" s="269"/>
      <c r="AD126" s="269"/>
      <c r="AE126" s="269"/>
      <c r="AF126" s="269"/>
      <c r="AG126" s="269"/>
      <c r="AH126" s="269"/>
      <c r="AI126" s="269"/>
      <c r="AJ126" s="311"/>
      <c r="AK126" s="311"/>
    </row>
    <row r="127" spans="1:37" s="644" customFormat="1" ht="16.5" customHeight="1" x14ac:dyDescent="0.2">
      <c r="A127" s="1273"/>
      <c r="B127" s="684" t="s">
        <v>583</v>
      </c>
      <c r="C127" s="900">
        <f>IF(OR(C119="-",C124="-"),"-",((C119-C124)*100))</f>
        <v>-2.0202020202020221</v>
      </c>
      <c r="D127" s="900">
        <f t="shared" ref="D127:O127" si="53">IF(OR(D119="-",D124="-"),"-",((D119-D124)*100))</f>
        <v>-4.6218487394958041</v>
      </c>
      <c r="E127" s="900">
        <f t="shared" si="53"/>
        <v>0</v>
      </c>
      <c r="F127" s="900">
        <f t="shared" si="53"/>
        <v>0.88059763782813993</v>
      </c>
      <c r="G127" s="900">
        <f t="shared" si="53"/>
        <v>-22.222222222222221</v>
      </c>
      <c r="H127" s="900">
        <f t="shared" si="53"/>
        <v>0</v>
      </c>
      <c r="I127" s="900">
        <f t="shared" si="53"/>
        <v>0</v>
      </c>
      <c r="J127" s="900">
        <f t="shared" si="53"/>
        <v>5.2287581699346442</v>
      </c>
      <c r="K127" s="900">
        <f t="shared" si="53"/>
        <v>0</v>
      </c>
      <c r="L127" s="900">
        <f t="shared" si="53"/>
        <v>-7.6923076923076872</v>
      </c>
      <c r="M127" s="900">
        <f t="shared" si="53"/>
        <v>8.8888888888888911</v>
      </c>
      <c r="N127" s="900" t="str">
        <f t="shared" si="53"/>
        <v>-</v>
      </c>
      <c r="O127" s="901">
        <f t="shared" si="53"/>
        <v>0.23324586613353571</v>
      </c>
      <c r="P127" s="901"/>
      <c r="Q127" s="645"/>
      <c r="R127" s="928"/>
      <c r="S127" s="269"/>
      <c r="T127" s="269"/>
      <c r="U127" s="269"/>
      <c r="V127" s="269"/>
      <c r="W127" s="269"/>
      <c r="X127" s="269"/>
      <c r="Y127" s="269"/>
      <c r="Z127" s="269"/>
      <c r="AA127" s="269"/>
      <c r="AB127" s="269"/>
      <c r="AC127" s="269"/>
      <c r="AD127" s="269"/>
      <c r="AE127" s="269"/>
      <c r="AF127" s="269"/>
      <c r="AG127" s="269"/>
      <c r="AH127" s="269"/>
      <c r="AI127" s="269"/>
      <c r="AJ127" s="311"/>
      <c r="AK127" s="311"/>
    </row>
    <row r="128" spans="1:37" s="644" customFormat="1" ht="16.5" customHeight="1" x14ac:dyDescent="0.2">
      <c r="A128" s="1273"/>
      <c r="B128" s="1054" t="s">
        <v>585</v>
      </c>
      <c r="C128" s="1051">
        <f>IF(OR(C119="-",C118="-"),"-",((C119-C118)*100))</f>
        <v>5.5555555555555465</v>
      </c>
      <c r="D128" s="1051">
        <f t="shared" ref="D128:O128" si="54">IF(OR(D119="-",D118="-"),"-",((D119-D118)*100))</f>
        <v>5.8823529411764719</v>
      </c>
      <c r="E128" s="1051">
        <f t="shared" si="54"/>
        <v>0</v>
      </c>
      <c r="F128" s="1051">
        <f t="shared" si="54"/>
        <v>-0.78785921859864105</v>
      </c>
      <c r="G128" s="1051">
        <f t="shared" si="54"/>
        <v>-2.2222222222222254</v>
      </c>
      <c r="H128" s="1051">
        <f t="shared" si="54"/>
        <v>0</v>
      </c>
      <c r="I128" s="1051">
        <f t="shared" si="54"/>
        <v>4.7619047619047672</v>
      </c>
      <c r="J128" s="1051">
        <f t="shared" si="54"/>
        <v>-1.1204481792717047</v>
      </c>
      <c r="K128" s="1051" t="str">
        <f t="shared" si="54"/>
        <v>-</v>
      </c>
      <c r="L128" s="1051">
        <f t="shared" si="54"/>
        <v>-7.6923076923076872</v>
      </c>
      <c r="M128" s="1051">
        <f t="shared" si="54"/>
        <v>3.3333333333333326</v>
      </c>
      <c r="N128" s="1051" t="str">
        <f t="shared" si="54"/>
        <v>-</v>
      </c>
      <c r="O128" s="1052">
        <f t="shared" si="54"/>
        <v>0.69007686932215373</v>
      </c>
      <c r="P128" s="1052"/>
      <c r="Q128" s="839"/>
      <c r="R128" s="928"/>
      <c r="S128" s="269"/>
      <c r="T128" s="269"/>
      <c r="U128" s="269"/>
      <c r="V128" s="269"/>
      <c r="W128" s="269"/>
      <c r="X128" s="269"/>
      <c r="Y128" s="269"/>
      <c r="Z128" s="269"/>
      <c r="AA128" s="269"/>
      <c r="AB128" s="269"/>
      <c r="AC128" s="269"/>
      <c r="AD128" s="269"/>
      <c r="AE128" s="269"/>
      <c r="AF128" s="269"/>
      <c r="AG128" s="269"/>
      <c r="AH128" s="269"/>
      <c r="AI128" s="269"/>
      <c r="AJ128" s="311"/>
      <c r="AK128" s="311"/>
    </row>
    <row r="129" spans="1:37" ht="16.5" customHeight="1" x14ac:dyDescent="0.2">
      <c r="A129" s="1260" t="s">
        <v>24</v>
      </c>
      <c r="B129" s="684" t="s">
        <v>353</v>
      </c>
      <c r="C129" s="686">
        <v>0</v>
      </c>
      <c r="D129" s="686">
        <v>0</v>
      </c>
      <c r="E129" s="686">
        <v>0</v>
      </c>
      <c r="F129" s="686">
        <v>0</v>
      </c>
      <c r="G129" s="686">
        <v>0</v>
      </c>
      <c r="H129" s="686">
        <v>0</v>
      </c>
      <c r="I129" s="686">
        <v>0</v>
      </c>
      <c r="J129" s="686">
        <v>0</v>
      </c>
      <c r="K129" s="686">
        <v>0</v>
      </c>
      <c r="L129" s="686">
        <v>1</v>
      </c>
      <c r="M129" s="686">
        <v>1</v>
      </c>
      <c r="N129" s="686">
        <v>0</v>
      </c>
      <c r="O129" s="696">
        <f>SUM(C129:N129)</f>
        <v>2</v>
      </c>
      <c r="P129" s="696"/>
      <c r="Q129" s="645"/>
    </row>
    <row r="130" spans="1:37" ht="16.5" customHeight="1" x14ac:dyDescent="0.2">
      <c r="A130" s="1196"/>
      <c r="B130" s="190" t="s">
        <v>354</v>
      </c>
      <c r="C130" s="687">
        <v>0</v>
      </c>
      <c r="D130" s="687">
        <v>1</v>
      </c>
      <c r="E130" s="687">
        <v>2</v>
      </c>
      <c r="F130" s="687">
        <v>2</v>
      </c>
      <c r="G130" s="687">
        <v>1</v>
      </c>
      <c r="H130" s="687">
        <v>0</v>
      </c>
      <c r="I130" s="687">
        <v>1</v>
      </c>
      <c r="J130" s="687">
        <v>1</v>
      </c>
      <c r="K130" s="687">
        <v>0</v>
      </c>
      <c r="L130" s="687">
        <v>1</v>
      </c>
      <c r="M130" s="687">
        <v>0</v>
      </c>
      <c r="N130" s="687">
        <v>0</v>
      </c>
      <c r="O130" s="697">
        <f>SUM(C130:N130)</f>
        <v>9</v>
      </c>
      <c r="P130" s="697"/>
      <c r="Q130" s="839"/>
    </row>
    <row r="131" spans="1:37" ht="16.5" customHeight="1" x14ac:dyDescent="0.2">
      <c r="A131" s="1196"/>
      <c r="B131" s="684" t="s">
        <v>355</v>
      </c>
      <c r="C131" s="686">
        <v>0</v>
      </c>
      <c r="D131" s="686">
        <v>1</v>
      </c>
      <c r="E131" s="686">
        <v>0</v>
      </c>
      <c r="F131" s="686">
        <v>8</v>
      </c>
      <c r="G131" s="686">
        <v>1</v>
      </c>
      <c r="H131" s="686">
        <v>0</v>
      </c>
      <c r="I131" s="686">
        <v>0</v>
      </c>
      <c r="J131" s="686">
        <v>0</v>
      </c>
      <c r="K131" s="686">
        <v>1</v>
      </c>
      <c r="L131" s="686">
        <v>1</v>
      </c>
      <c r="M131" s="686">
        <v>1</v>
      </c>
      <c r="N131" s="686">
        <v>0</v>
      </c>
      <c r="O131" s="696">
        <f>SUM(C131:N131)</f>
        <v>13</v>
      </c>
      <c r="P131" s="696"/>
      <c r="Q131" s="645"/>
    </row>
    <row r="132" spans="1:37" ht="16.5" hidden="1" customHeight="1" x14ac:dyDescent="0.2">
      <c r="A132" s="1196"/>
      <c r="B132" s="684" t="s">
        <v>356</v>
      </c>
      <c r="C132" s="686"/>
      <c r="D132" s="686"/>
      <c r="E132" s="686"/>
      <c r="F132" s="686"/>
      <c r="G132" s="686"/>
      <c r="H132" s="686"/>
      <c r="I132" s="686"/>
      <c r="J132" s="686"/>
      <c r="K132" s="686"/>
      <c r="L132" s="686"/>
      <c r="M132" s="686"/>
      <c r="N132" s="686"/>
      <c r="O132" s="696">
        <f>SUM(C132:N132)</f>
        <v>0</v>
      </c>
      <c r="P132" s="696"/>
      <c r="Q132" s="839"/>
    </row>
    <row r="133" spans="1:37" ht="16.5" customHeight="1" x14ac:dyDescent="0.2">
      <c r="A133" s="1196"/>
      <c r="B133" s="190" t="s">
        <v>362</v>
      </c>
      <c r="C133" s="687">
        <f>SUM(C129:C132)</f>
        <v>0</v>
      </c>
      <c r="D133" s="687">
        <f t="shared" ref="D133:N133" si="55">SUM(D129:D132)</f>
        <v>2</v>
      </c>
      <c r="E133" s="687">
        <f t="shared" si="55"/>
        <v>2</v>
      </c>
      <c r="F133" s="687">
        <f t="shared" si="55"/>
        <v>10</v>
      </c>
      <c r="G133" s="687">
        <f t="shared" si="55"/>
        <v>2</v>
      </c>
      <c r="H133" s="687">
        <f t="shared" si="55"/>
        <v>0</v>
      </c>
      <c r="I133" s="687">
        <f t="shared" si="55"/>
        <v>1</v>
      </c>
      <c r="J133" s="687">
        <f t="shared" si="55"/>
        <v>1</v>
      </c>
      <c r="K133" s="687">
        <f t="shared" si="55"/>
        <v>1</v>
      </c>
      <c r="L133" s="687">
        <f t="shared" si="55"/>
        <v>3</v>
      </c>
      <c r="M133" s="687">
        <f t="shared" si="55"/>
        <v>2</v>
      </c>
      <c r="N133" s="687">
        <f t="shared" si="55"/>
        <v>0</v>
      </c>
      <c r="O133" s="697">
        <f>SUM(O129:O132)</f>
        <v>24</v>
      </c>
      <c r="P133" s="697"/>
      <c r="Q133" s="839"/>
    </row>
    <row r="134" spans="1:37" ht="16.5" hidden="1" customHeight="1" x14ac:dyDescent="0.2">
      <c r="A134" s="1196"/>
      <c r="B134" s="695" t="s">
        <v>291</v>
      </c>
      <c r="C134" s="686">
        <v>0</v>
      </c>
      <c r="D134" s="686">
        <v>1</v>
      </c>
      <c r="E134" s="686">
        <v>1</v>
      </c>
      <c r="F134" s="686">
        <v>1</v>
      </c>
      <c r="G134" s="686">
        <v>3</v>
      </c>
      <c r="H134" s="686">
        <v>1</v>
      </c>
      <c r="I134" s="686">
        <v>0</v>
      </c>
      <c r="J134" s="686">
        <v>0</v>
      </c>
      <c r="K134" s="686">
        <v>0</v>
      </c>
      <c r="L134" s="686">
        <v>0</v>
      </c>
      <c r="M134" s="686">
        <v>0</v>
      </c>
      <c r="N134" s="686">
        <v>0</v>
      </c>
      <c r="O134" s="696">
        <f>SUM(C134:N134)</f>
        <v>7</v>
      </c>
      <c r="P134" s="696"/>
      <c r="Q134" s="645"/>
    </row>
    <row r="135" spans="1:37" ht="16.5" hidden="1" customHeight="1" x14ac:dyDescent="0.2">
      <c r="A135" s="1196"/>
      <c r="B135" s="695" t="s">
        <v>292</v>
      </c>
      <c r="C135" s="686">
        <v>0</v>
      </c>
      <c r="D135" s="686">
        <v>0</v>
      </c>
      <c r="E135" s="686">
        <v>1</v>
      </c>
      <c r="F135" s="686">
        <v>2</v>
      </c>
      <c r="G135" s="686">
        <v>0</v>
      </c>
      <c r="H135" s="686">
        <v>0</v>
      </c>
      <c r="I135" s="686">
        <v>1</v>
      </c>
      <c r="J135" s="686">
        <v>0</v>
      </c>
      <c r="K135" s="686">
        <v>1</v>
      </c>
      <c r="L135" s="686">
        <v>0</v>
      </c>
      <c r="M135" s="686">
        <v>0</v>
      </c>
      <c r="N135" s="686">
        <v>0</v>
      </c>
      <c r="O135" s="696">
        <f>SUM(C135:N135)</f>
        <v>5</v>
      </c>
      <c r="P135" s="696"/>
      <c r="Q135" s="839"/>
    </row>
    <row r="136" spans="1:37" s="644" customFormat="1" ht="16.5" customHeight="1" x14ac:dyDescent="0.2">
      <c r="A136" s="1196"/>
      <c r="B136" s="695" t="s">
        <v>293</v>
      </c>
      <c r="C136" s="686">
        <v>0</v>
      </c>
      <c r="D136" s="686">
        <v>1</v>
      </c>
      <c r="E136" s="686">
        <v>1</v>
      </c>
      <c r="F136" s="686">
        <v>4</v>
      </c>
      <c r="G136" s="686">
        <v>1</v>
      </c>
      <c r="H136" s="686">
        <v>1</v>
      </c>
      <c r="I136" s="686">
        <v>0</v>
      </c>
      <c r="J136" s="686">
        <v>2</v>
      </c>
      <c r="K136" s="686">
        <v>0</v>
      </c>
      <c r="L136" s="686">
        <v>2</v>
      </c>
      <c r="M136" s="686">
        <v>1</v>
      </c>
      <c r="N136" s="686">
        <v>0</v>
      </c>
      <c r="O136" s="696">
        <f>SUM(C136:N136)</f>
        <v>13</v>
      </c>
      <c r="P136" s="696"/>
      <c r="Q136" s="645"/>
      <c r="R136" s="928"/>
      <c r="S136" s="269"/>
      <c r="T136" s="269"/>
      <c r="U136" s="269"/>
      <c r="V136" s="269"/>
      <c r="W136" s="269"/>
      <c r="X136" s="269"/>
      <c r="Y136" s="269"/>
      <c r="Z136" s="269"/>
      <c r="AA136" s="269"/>
      <c r="AB136" s="269"/>
      <c r="AC136" s="269"/>
      <c r="AD136" s="269"/>
      <c r="AE136" s="269"/>
      <c r="AF136" s="269"/>
      <c r="AG136" s="269"/>
      <c r="AH136" s="269"/>
      <c r="AI136" s="269"/>
      <c r="AJ136" s="311"/>
      <c r="AK136" s="311"/>
    </row>
    <row r="137" spans="1:37" s="644" customFormat="1" ht="16.5" hidden="1" customHeight="1" x14ac:dyDescent="0.2">
      <c r="A137" s="1196"/>
      <c r="B137" s="695" t="s">
        <v>294</v>
      </c>
      <c r="C137" s="686">
        <v>0</v>
      </c>
      <c r="D137" s="686">
        <v>1</v>
      </c>
      <c r="E137" s="686">
        <v>0</v>
      </c>
      <c r="F137" s="686">
        <v>1</v>
      </c>
      <c r="G137" s="686">
        <v>1</v>
      </c>
      <c r="H137" s="686">
        <v>0</v>
      </c>
      <c r="I137" s="686">
        <v>0</v>
      </c>
      <c r="J137" s="686">
        <v>1</v>
      </c>
      <c r="K137" s="686">
        <v>1</v>
      </c>
      <c r="L137" s="686">
        <v>1</v>
      </c>
      <c r="M137" s="686">
        <v>1</v>
      </c>
      <c r="N137" s="686">
        <v>0</v>
      </c>
      <c r="O137" s="696">
        <f>SUM(C137:N137)</f>
        <v>7</v>
      </c>
      <c r="P137" s="696"/>
      <c r="Q137" s="839"/>
      <c r="R137" s="928"/>
      <c r="S137" s="269"/>
      <c r="T137" s="269"/>
      <c r="U137" s="269"/>
      <c r="V137" s="269"/>
      <c r="W137" s="269"/>
      <c r="X137" s="269"/>
      <c r="Y137" s="269"/>
      <c r="Z137" s="269"/>
      <c r="AA137" s="269"/>
      <c r="AB137" s="269"/>
      <c r="AC137" s="269"/>
      <c r="AD137" s="269"/>
      <c r="AE137" s="269"/>
      <c r="AF137" s="269"/>
      <c r="AG137" s="269"/>
      <c r="AH137" s="269"/>
      <c r="AI137" s="269"/>
      <c r="AJ137" s="311"/>
      <c r="AK137" s="311"/>
    </row>
    <row r="138" spans="1:37" s="644" customFormat="1" ht="16.5" hidden="1" customHeight="1" x14ac:dyDescent="0.2">
      <c r="A138" s="1196"/>
      <c r="B138" s="695" t="s">
        <v>269</v>
      </c>
      <c r="C138" s="686">
        <f>SUM(C134:C137)</f>
        <v>0</v>
      </c>
      <c r="D138" s="686">
        <f t="shared" ref="D138:M138" si="56">SUM(D134:D137)</f>
        <v>3</v>
      </c>
      <c r="E138" s="686">
        <f t="shared" si="56"/>
        <v>3</v>
      </c>
      <c r="F138" s="686">
        <f t="shared" si="56"/>
        <v>8</v>
      </c>
      <c r="G138" s="686">
        <f t="shared" si="56"/>
        <v>5</v>
      </c>
      <c r="H138" s="686">
        <f t="shared" si="56"/>
        <v>2</v>
      </c>
      <c r="I138" s="686">
        <f t="shared" si="56"/>
        <v>1</v>
      </c>
      <c r="J138" s="686">
        <f t="shared" si="56"/>
        <v>3</v>
      </c>
      <c r="K138" s="686">
        <f t="shared" si="56"/>
        <v>2</v>
      </c>
      <c r="L138" s="686">
        <f t="shared" si="56"/>
        <v>3</v>
      </c>
      <c r="M138" s="686">
        <f t="shared" si="56"/>
        <v>2</v>
      </c>
      <c r="N138" s="686">
        <f>SUM(N134:N137)</f>
        <v>0</v>
      </c>
      <c r="O138" s="696">
        <f>SUM(O134:O137)</f>
        <v>32</v>
      </c>
      <c r="P138" s="696"/>
      <c r="Q138" s="839"/>
      <c r="R138" s="928"/>
      <c r="S138" s="269"/>
      <c r="T138" s="269"/>
      <c r="U138" s="269"/>
      <c r="V138" s="269"/>
      <c r="W138" s="269"/>
      <c r="X138" s="269"/>
      <c r="Y138" s="269"/>
      <c r="Z138" s="269"/>
      <c r="AA138" s="269"/>
      <c r="AB138" s="269"/>
      <c r="AC138" s="269"/>
      <c r="AD138" s="269"/>
      <c r="AE138" s="269"/>
      <c r="AF138" s="269"/>
      <c r="AG138" s="269"/>
      <c r="AH138" s="269"/>
      <c r="AI138" s="269"/>
      <c r="AJ138" s="311"/>
      <c r="AK138" s="311"/>
    </row>
    <row r="139" spans="1:37" s="644" customFormat="1" ht="16.5" customHeight="1" x14ac:dyDescent="0.2">
      <c r="A139" s="1196"/>
      <c r="B139" s="190" t="s">
        <v>582</v>
      </c>
      <c r="C139" s="687">
        <f>C131-C136</f>
        <v>0</v>
      </c>
      <c r="D139" s="687">
        <f t="shared" ref="D139:O139" si="57">D131-D136</f>
        <v>0</v>
      </c>
      <c r="E139" s="687">
        <f t="shared" si="57"/>
        <v>-1</v>
      </c>
      <c r="F139" s="687">
        <f t="shared" si="57"/>
        <v>4</v>
      </c>
      <c r="G139" s="687">
        <f t="shared" si="57"/>
        <v>0</v>
      </c>
      <c r="H139" s="687">
        <f t="shared" si="57"/>
        <v>-1</v>
      </c>
      <c r="I139" s="687">
        <f t="shared" si="57"/>
        <v>0</v>
      </c>
      <c r="J139" s="687">
        <f t="shared" si="57"/>
        <v>-2</v>
      </c>
      <c r="K139" s="687">
        <f t="shared" si="57"/>
        <v>1</v>
      </c>
      <c r="L139" s="687">
        <f t="shared" si="57"/>
        <v>-1</v>
      </c>
      <c r="M139" s="687">
        <f t="shared" si="57"/>
        <v>0</v>
      </c>
      <c r="N139" s="687">
        <f t="shared" si="57"/>
        <v>0</v>
      </c>
      <c r="O139" s="697">
        <f t="shared" si="57"/>
        <v>0</v>
      </c>
      <c r="P139" s="697"/>
      <c r="Q139" s="839"/>
      <c r="R139" s="928"/>
      <c r="S139" s="269"/>
      <c r="T139" s="269"/>
      <c r="U139" s="269"/>
      <c r="V139" s="269"/>
      <c r="W139" s="269"/>
      <c r="X139" s="269"/>
      <c r="Y139" s="269"/>
      <c r="Z139" s="269"/>
      <c r="AA139" s="269"/>
      <c r="AB139" s="269"/>
      <c r="AC139" s="269"/>
      <c r="AD139" s="269"/>
      <c r="AE139" s="269"/>
      <c r="AF139" s="269"/>
      <c r="AG139" s="269"/>
      <c r="AH139" s="269"/>
      <c r="AI139" s="269"/>
      <c r="AJ139" s="311"/>
      <c r="AK139" s="311"/>
    </row>
    <row r="140" spans="1:37" s="644" customFormat="1" ht="16.5" customHeight="1" x14ac:dyDescent="0.2">
      <c r="A140" s="1196"/>
      <c r="B140" s="1165" t="s">
        <v>584</v>
      </c>
      <c r="C140" s="1177">
        <f>C131-C130</f>
        <v>0</v>
      </c>
      <c r="D140" s="1177">
        <f t="shared" ref="D140:O140" si="58">D131-D130</f>
        <v>0</v>
      </c>
      <c r="E140" s="1177">
        <f t="shared" si="58"/>
        <v>-2</v>
      </c>
      <c r="F140" s="1177">
        <f t="shared" si="58"/>
        <v>6</v>
      </c>
      <c r="G140" s="1177">
        <f t="shared" si="58"/>
        <v>0</v>
      </c>
      <c r="H140" s="1177">
        <f t="shared" si="58"/>
        <v>0</v>
      </c>
      <c r="I140" s="1177">
        <f t="shared" si="58"/>
        <v>-1</v>
      </c>
      <c r="J140" s="1177">
        <f t="shared" si="58"/>
        <v>-1</v>
      </c>
      <c r="K140" s="1177">
        <f t="shared" si="58"/>
        <v>1</v>
      </c>
      <c r="L140" s="1177">
        <f t="shared" si="58"/>
        <v>0</v>
      </c>
      <c r="M140" s="1177">
        <f t="shared" si="58"/>
        <v>1</v>
      </c>
      <c r="N140" s="1177">
        <f t="shared" si="58"/>
        <v>0</v>
      </c>
      <c r="O140" s="1178">
        <f t="shared" si="58"/>
        <v>4</v>
      </c>
      <c r="P140" s="1178"/>
      <c r="Q140" s="839"/>
      <c r="R140" s="928"/>
      <c r="S140" s="781"/>
      <c r="T140" s="264"/>
      <c r="U140" s="264"/>
      <c r="V140" s="264"/>
      <c r="W140" s="264"/>
      <c r="X140" s="264"/>
      <c r="Y140" s="264"/>
      <c r="Z140" s="264"/>
      <c r="AA140" s="264"/>
      <c r="AB140" s="264"/>
      <c r="AC140" s="264"/>
      <c r="AD140" s="264"/>
      <c r="AE140" s="264"/>
      <c r="AF140" s="264"/>
      <c r="AG140" s="269"/>
      <c r="AH140" s="269"/>
      <c r="AI140" s="269"/>
      <c r="AJ140" s="311"/>
      <c r="AK140" s="311"/>
    </row>
    <row r="141" spans="1:37" ht="16.5" customHeight="1" x14ac:dyDescent="0.2">
      <c r="A141" s="1276" t="s">
        <v>472</v>
      </c>
      <c r="B141" s="190" t="s">
        <v>353</v>
      </c>
      <c r="C141" s="259">
        <v>5.3000000000000007</v>
      </c>
      <c r="D141" s="259">
        <v>13.6</v>
      </c>
      <c r="E141" s="259">
        <v>13.8</v>
      </c>
      <c r="F141" s="259">
        <v>14.8</v>
      </c>
      <c r="G141" s="259">
        <v>16.600000000000001</v>
      </c>
      <c r="H141" s="259">
        <v>8.4</v>
      </c>
      <c r="I141" s="259">
        <v>14.6</v>
      </c>
      <c r="J141" s="259">
        <v>8.8000000000000007</v>
      </c>
      <c r="K141" s="259">
        <v>14</v>
      </c>
      <c r="L141" s="259">
        <v>11.5</v>
      </c>
      <c r="M141" s="259">
        <v>14.4</v>
      </c>
      <c r="N141" s="259" t="s">
        <v>77</v>
      </c>
      <c r="O141" s="815">
        <v>13.4</v>
      </c>
      <c r="P141" s="815"/>
      <c r="Q141" s="839"/>
      <c r="S141" s="782"/>
      <c r="T141" s="783"/>
      <c r="U141" s="783"/>
      <c r="V141" s="783"/>
      <c r="W141" s="783"/>
      <c r="X141" s="783"/>
      <c r="Y141" s="783"/>
      <c r="Z141" s="783"/>
      <c r="AA141" s="783"/>
      <c r="AB141" s="783"/>
      <c r="AC141" s="783"/>
      <c r="AD141" s="783"/>
      <c r="AE141" s="783"/>
      <c r="AF141" s="783"/>
    </row>
    <row r="142" spans="1:37" ht="16.5" customHeight="1" x14ac:dyDescent="0.2">
      <c r="A142" s="1273"/>
      <c r="B142" s="684" t="s">
        <v>354</v>
      </c>
      <c r="C142" s="693">
        <v>6.8</v>
      </c>
      <c r="D142" s="693">
        <v>17.100000000000001</v>
      </c>
      <c r="E142" s="693">
        <v>17.799999999999997</v>
      </c>
      <c r="F142" s="693">
        <v>18.2</v>
      </c>
      <c r="G142" s="693">
        <v>11.6</v>
      </c>
      <c r="H142" s="693">
        <v>9</v>
      </c>
      <c r="I142" s="693">
        <v>11.5</v>
      </c>
      <c r="J142" s="693">
        <v>6.2</v>
      </c>
      <c r="K142" s="814" t="s">
        <v>77</v>
      </c>
      <c r="L142" s="693">
        <v>18.600000000000001</v>
      </c>
      <c r="M142" s="693">
        <v>11.100000000000001</v>
      </c>
      <c r="N142" s="693" t="s">
        <v>77</v>
      </c>
      <c r="O142" s="699">
        <v>15.8</v>
      </c>
      <c r="P142" s="699"/>
      <c r="Q142" s="839"/>
      <c r="S142" s="782"/>
      <c r="T142" s="783"/>
      <c r="U142" s="783"/>
      <c r="V142" s="783"/>
      <c r="W142" s="783"/>
      <c r="X142" s="783"/>
      <c r="Y142" s="783"/>
      <c r="Z142" s="783"/>
      <c r="AA142" s="783"/>
      <c r="AB142" s="783"/>
      <c r="AC142" s="783"/>
      <c r="AD142" s="783"/>
      <c r="AE142" s="783"/>
      <c r="AF142" s="783"/>
    </row>
    <row r="143" spans="1:37" ht="16.5" customHeight="1" x14ac:dyDescent="0.2">
      <c r="A143" s="1273"/>
      <c r="B143" s="190" t="s">
        <v>355</v>
      </c>
      <c r="C143" s="259">
        <v>7.2</v>
      </c>
      <c r="D143" s="259">
        <v>16.5</v>
      </c>
      <c r="E143" s="259">
        <v>15</v>
      </c>
      <c r="F143" s="259">
        <v>14.6</v>
      </c>
      <c r="G143" s="259">
        <v>16</v>
      </c>
      <c r="H143" s="259">
        <v>5.8000000000000007</v>
      </c>
      <c r="I143" s="259">
        <v>11.6</v>
      </c>
      <c r="J143" s="259">
        <v>8.6</v>
      </c>
      <c r="K143" s="259">
        <v>11.8</v>
      </c>
      <c r="L143" s="259">
        <v>9.1999999999999993</v>
      </c>
      <c r="M143" s="259">
        <v>9.4</v>
      </c>
      <c r="N143" s="259" t="s">
        <v>77</v>
      </c>
      <c r="O143" s="815">
        <v>13</v>
      </c>
      <c r="P143" s="815"/>
      <c r="Q143" s="839"/>
      <c r="S143" s="782"/>
      <c r="T143" s="783"/>
      <c r="U143" s="783"/>
      <c r="V143" s="783"/>
      <c r="W143" s="783"/>
      <c r="X143" s="783"/>
      <c r="Y143" s="783"/>
      <c r="Z143" s="783"/>
      <c r="AA143" s="783"/>
      <c r="AB143" s="783"/>
      <c r="AC143" s="783"/>
      <c r="AD143" s="783"/>
      <c r="AE143" s="783"/>
      <c r="AF143" s="783"/>
    </row>
    <row r="144" spans="1:37" ht="16.5" hidden="1" customHeight="1" x14ac:dyDescent="0.2">
      <c r="A144" s="1273"/>
      <c r="B144" s="684" t="s">
        <v>356</v>
      </c>
      <c r="C144" s="693"/>
      <c r="D144" s="693"/>
      <c r="E144" s="693"/>
      <c r="F144" s="693"/>
      <c r="G144" s="693"/>
      <c r="H144" s="693"/>
      <c r="I144" s="693"/>
      <c r="J144" s="693"/>
      <c r="K144" s="693"/>
      <c r="L144" s="693"/>
      <c r="M144" s="693"/>
      <c r="N144" s="693"/>
      <c r="O144" s="699"/>
      <c r="P144" s="699"/>
      <c r="Q144" s="839"/>
      <c r="S144" s="782"/>
      <c r="T144" s="783"/>
      <c r="U144" s="783"/>
      <c r="V144" s="783"/>
      <c r="W144" s="783"/>
      <c r="X144" s="783"/>
      <c r="Y144" s="783"/>
      <c r="Z144" s="783"/>
      <c r="AA144" s="783"/>
      <c r="AB144" s="783"/>
      <c r="AC144" s="783"/>
      <c r="AD144" s="783"/>
      <c r="AE144" s="783"/>
      <c r="AF144" s="783"/>
    </row>
    <row r="145" spans="1:37" ht="16.5" customHeight="1" x14ac:dyDescent="0.2">
      <c r="A145" s="1273"/>
      <c r="B145" s="684" t="s">
        <v>362</v>
      </c>
      <c r="C145" s="693">
        <v>6.6</v>
      </c>
      <c r="D145" s="693">
        <v>16.5</v>
      </c>
      <c r="E145" s="693">
        <v>17.2</v>
      </c>
      <c r="F145" s="693">
        <v>15.4</v>
      </c>
      <c r="G145" s="693">
        <v>16</v>
      </c>
      <c r="H145" s="693">
        <v>7.5</v>
      </c>
      <c r="I145" s="693">
        <v>12.3</v>
      </c>
      <c r="J145" s="693">
        <v>7.8</v>
      </c>
      <c r="K145" s="693">
        <v>11.8</v>
      </c>
      <c r="L145" s="693">
        <v>11.3</v>
      </c>
      <c r="M145" s="693">
        <v>12.6</v>
      </c>
      <c r="N145" s="693" t="s">
        <v>77</v>
      </c>
      <c r="O145" s="699">
        <v>13.8</v>
      </c>
      <c r="P145" s="699"/>
      <c r="Q145" s="839"/>
      <c r="S145" s="782"/>
      <c r="T145" s="783"/>
      <c r="U145" s="783"/>
      <c r="V145" s="783"/>
      <c r="W145" s="783"/>
      <c r="X145" s="783"/>
      <c r="Y145" s="783"/>
      <c r="Z145" s="783"/>
      <c r="AA145" s="783"/>
      <c r="AB145" s="783"/>
      <c r="AC145" s="783"/>
      <c r="AD145" s="783"/>
      <c r="AE145" s="783"/>
      <c r="AF145" s="783"/>
    </row>
    <row r="146" spans="1:37" ht="16.5" hidden="1" customHeight="1" x14ac:dyDescent="0.2">
      <c r="A146" s="1273"/>
      <c r="B146" s="695" t="s">
        <v>291</v>
      </c>
      <c r="C146" s="693">
        <v>4.4000000000000004</v>
      </c>
      <c r="D146" s="693">
        <v>10.199999999999999</v>
      </c>
      <c r="E146" s="693">
        <v>13.6</v>
      </c>
      <c r="F146" s="693">
        <v>7.2</v>
      </c>
      <c r="G146" s="693">
        <v>9.1999999999999993</v>
      </c>
      <c r="H146" s="693">
        <v>2.9</v>
      </c>
      <c r="I146" s="693">
        <v>5.2</v>
      </c>
      <c r="J146" s="693">
        <v>7.6</v>
      </c>
      <c r="K146" s="693">
        <v>1</v>
      </c>
      <c r="L146" s="693">
        <v>11</v>
      </c>
      <c r="M146" s="693">
        <v>14.4</v>
      </c>
      <c r="N146" s="693" t="s">
        <v>77</v>
      </c>
      <c r="O146" s="699">
        <v>8.1999999999999993</v>
      </c>
      <c r="P146" s="699"/>
      <c r="Q146" s="645"/>
      <c r="S146" s="782"/>
      <c r="T146" s="783"/>
      <c r="U146" s="783"/>
      <c r="V146" s="783"/>
      <c r="W146" s="783"/>
      <c r="X146" s="783"/>
      <c r="Y146" s="783"/>
      <c r="Z146" s="783"/>
      <c r="AA146" s="783"/>
      <c r="AB146" s="783"/>
      <c r="AC146" s="783"/>
      <c r="AD146" s="783"/>
      <c r="AE146" s="783"/>
      <c r="AF146" s="783"/>
    </row>
    <row r="147" spans="1:37" ht="16.5" hidden="1" customHeight="1" x14ac:dyDescent="0.2">
      <c r="A147" s="1273"/>
      <c r="B147" s="695" t="s">
        <v>292</v>
      </c>
      <c r="C147" s="693">
        <v>7.4</v>
      </c>
      <c r="D147" s="693">
        <v>5</v>
      </c>
      <c r="E147" s="693">
        <v>10.4</v>
      </c>
      <c r="F147" s="693">
        <v>7.4</v>
      </c>
      <c r="G147" s="693">
        <v>10.199999999999999</v>
      </c>
      <c r="H147" s="693">
        <v>5.6</v>
      </c>
      <c r="I147" s="693">
        <v>8.1999999999999993</v>
      </c>
      <c r="J147" s="693">
        <v>8.9</v>
      </c>
      <c r="K147" s="693">
        <v>7.5</v>
      </c>
      <c r="L147" s="693">
        <v>9.1999999999999993</v>
      </c>
      <c r="M147" s="693">
        <v>10</v>
      </c>
      <c r="N147" s="693" t="s">
        <v>77</v>
      </c>
      <c r="O147" s="699">
        <v>8.1</v>
      </c>
      <c r="P147" s="699"/>
      <c r="Q147" s="839"/>
      <c r="S147" s="782"/>
      <c r="T147" s="783"/>
      <c r="U147" s="783"/>
      <c r="V147" s="783"/>
      <c r="W147" s="783"/>
      <c r="X147" s="783"/>
      <c r="Y147" s="783"/>
      <c r="Z147" s="783"/>
      <c r="AA147" s="783"/>
      <c r="AB147" s="783"/>
      <c r="AC147" s="783"/>
      <c r="AD147" s="783"/>
      <c r="AE147" s="783"/>
      <c r="AF147" s="783"/>
    </row>
    <row r="148" spans="1:37" s="644" customFormat="1" ht="16.5" customHeight="1" x14ac:dyDescent="0.2">
      <c r="A148" s="1273"/>
      <c r="B148" s="875" t="s">
        <v>293</v>
      </c>
      <c r="C148" s="259">
        <v>6.2</v>
      </c>
      <c r="D148" s="259">
        <v>9.1999999999999993</v>
      </c>
      <c r="E148" s="259">
        <v>10.3</v>
      </c>
      <c r="F148" s="259">
        <v>8.8000000000000007</v>
      </c>
      <c r="G148" s="259">
        <v>8.1999999999999993</v>
      </c>
      <c r="H148" s="259">
        <v>5.5</v>
      </c>
      <c r="I148" s="259">
        <v>7.9</v>
      </c>
      <c r="J148" s="259">
        <v>8.8000000000000007</v>
      </c>
      <c r="K148" s="259">
        <v>1.4</v>
      </c>
      <c r="L148" s="259">
        <v>8.9</v>
      </c>
      <c r="M148" s="259">
        <v>10.8</v>
      </c>
      <c r="N148" s="259" t="s">
        <v>77</v>
      </c>
      <c r="O148" s="815">
        <v>8.4</v>
      </c>
      <c r="P148" s="815"/>
      <c r="Q148" s="839"/>
      <c r="R148" s="928"/>
      <c r="S148" s="782"/>
      <c r="T148" s="783"/>
      <c r="U148" s="783"/>
      <c r="V148" s="783"/>
      <c r="W148" s="783"/>
      <c r="X148" s="783"/>
      <c r="Y148" s="783"/>
      <c r="Z148" s="783"/>
      <c r="AA148" s="783"/>
      <c r="AB148" s="783"/>
      <c r="AC148" s="783"/>
      <c r="AD148" s="783"/>
      <c r="AE148" s="783"/>
      <c r="AF148" s="783"/>
      <c r="AG148" s="269"/>
      <c r="AH148" s="269"/>
      <c r="AI148" s="269"/>
      <c r="AJ148" s="311"/>
      <c r="AK148" s="311"/>
    </row>
    <row r="149" spans="1:37" s="644" customFormat="1" ht="16.5" hidden="1" customHeight="1" x14ac:dyDescent="0.2">
      <c r="A149" s="1273"/>
      <c r="B149" s="695" t="s">
        <v>294</v>
      </c>
      <c r="C149" s="693">
        <v>5.2</v>
      </c>
      <c r="D149" s="693">
        <v>8</v>
      </c>
      <c r="E149" s="693">
        <v>9.6</v>
      </c>
      <c r="F149" s="693">
        <v>8.1999999999999993</v>
      </c>
      <c r="G149" s="693">
        <v>10.8</v>
      </c>
      <c r="H149" s="693">
        <v>6.1</v>
      </c>
      <c r="I149" s="693">
        <v>6.8</v>
      </c>
      <c r="J149" s="693">
        <v>7.2</v>
      </c>
      <c r="K149" s="693">
        <v>6</v>
      </c>
      <c r="L149" s="693">
        <v>6.4</v>
      </c>
      <c r="M149" s="693">
        <v>12.4</v>
      </c>
      <c r="N149" s="693" t="s">
        <v>77</v>
      </c>
      <c r="O149" s="699">
        <v>8.1999999999999993</v>
      </c>
      <c r="P149" s="699"/>
      <c r="Q149" s="839"/>
      <c r="R149" s="928"/>
      <c r="S149" s="782" t="str">
        <f t="shared" ref="S149:S150" si="59">B137</f>
        <v>Jan-Mar 2020</v>
      </c>
      <c r="T149" s="783">
        <f t="shared" ref="T149:T150" si="60">C101+C137</f>
        <v>10</v>
      </c>
      <c r="U149" s="783">
        <f t="shared" ref="U149:U150" si="61">D101+D137</f>
        <v>11</v>
      </c>
      <c r="V149" s="783">
        <f t="shared" ref="V149:V150" si="62">E101+E137</f>
        <v>9</v>
      </c>
      <c r="W149" s="783">
        <f t="shared" ref="W149:W150" si="63">F101+F137</f>
        <v>123</v>
      </c>
      <c r="X149" s="783">
        <f t="shared" ref="X149:X150" si="64">G101+G137</f>
        <v>13</v>
      </c>
      <c r="Y149" s="783">
        <f t="shared" ref="Y149:Y150" si="65">H101+H137</f>
        <v>4</v>
      </c>
      <c r="Z149" s="783">
        <f t="shared" ref="Z149:Z150" si="66">I101+I137</f>
        <v>14</v>
      </c>
      <c r="AA149" s="783">
        <f t="shared" ref="AA149:AA150" si="67">J101+J137</f>
        <v>17</v>
      </c>
      <c r="AB149" s="783">
        <f t="shared" ref="AB149:AB150" si="68">K101+K137</f>
        <v>5</v>
      </c>
      <c r="AC149" s="783">
        <f t="shared" ref="AC149:AC150" si="69">L101+L137</f>
        <v>7</v>
      </c>
      <c r="AD149" s="783">
        <f t="shared" ref="AD149:AD150" si="70">M101+M137</f>
        <v>27</v>
      </c>
      <c r="AE149" s="783">
        <f t="shared" ref="AE149:AE150" si="71">N101+N137</f>
        <v>0</v>
      </c>
      <c r="AF149" s="783">
        <f t="shared" ref="AF149:AF150" si="72">O101+O137</f>
        <v>240</v>
      </c>
      <c r="AG149" s="269"/>
      <c r="AH149" s="269"/>
      <c r="AI149" s="269"/>
      <c r="AJ149" s="311"/>
      <c r="AK149" s="311"/>
    </row>
    <row r="150" spans="1:37" s="644" customFormat="1" ht="16.5" hidden="1" customHeight="1" x14ac:dyDescent="0.2">
      <c r="A150" s="1273"/>
      <c r="B150" s="695" t="s">
        <v>269</v>
      </c>
      <c r="C150" s="693">
        <v>5.6</v>
      </c>
      <c r="D150" s="693">
        <v>8</v>
      </c>
      <c r="E150" s="693">
        <v>10.6</v>
      </c>
      <c r="F150" s="693">
        <v>8.1999999999999993</v>
      </c>
      <c r="G150" s="693">
        <v>9.3000000000000007</v>
      </c>
      <c r="H150" s="693">
        <v>5.4</v>
      </c>
      <c r="I150" s="693">
        <v>7.2</v>
      </c>
      <c r="J150" s="693">
        <v>8</v>
      </c>
      <c r="K150" s="693">
        <v>4.5</v>
      </c>
      <c r="L150" s="693">
        <v>9.1999999999999993</v>
      </c>
      <c r="M150" s="693">
        <v>12.2</v>
      </c>
      <c r="N150" s="693" t="s">
        <v>77</v>
      </c>
      <c r="O150" s="699">
        <v>8.1999999999999993</v>
      </c>
      <c r="P150" s="699"/>
      <c r="Q150" s="839"/>
      <c r="R150" s="928"/>
      <c r="S150" s="782" t="str">
        <f t="shared" si="59"/>
        <v>2019/20</v>
      </c>
      <c r="T150" s="783">
        <f t="shared" si="60"/>
        <v>37</v>
      </c>
      <c r="U150" s="783">
        <f t="shared" si="61"/>
        <v>46</v>
      </c>
      <c r="V150" s="783">
        <f t="shared" si="62"/>
        <v>62</v>
      </c>
      <c r="W150" s="783">
        <f t="shared" si="63"/>
        <v>440</v>
      </c>
      <c r="X150" s="783">
        <f t="shared" si="64"/>
        <v>50</v>
      </c>
      <c r="Y150" s="783">
        <f t="shared" si="65"/>
        <v>29</v>
      </c>
      <c r="Z150" s="783">
        <f t="shared" si="66"/>
        <v>86</v>
      </c>
      <c r="AA150" s="783">
        <f t="shared" si="67"/>
        <v>74</v>
      </c>
      <c r="AB150" s="783">
        <f t="shared" si="68"/>
        <v>20</v>
      </c>
      <c r="AC150" s="783">
        <f t="shared" si="69"/>
        <v>54</v>
      </c>
      <c r="AD150" s="783">
        <f t="shared" si="70"/>
        <v>111</v>
      </c>
      <c r="AE150" s="783">
        <f t="shared" si="71"/>
        <v>0</v>
      </c>
      <c r="AF150" s="783">
        <f t="shared" si="72"/>
        <v>1009</v>
      </c>
      <c r="AG150" s="269"/>
      <c r="AH150" s="269"/>
      <c r="AI150" s="269"/>
      <c r="AJ150" s="311"/>
      <c r="AK150" s="311"/>
    </row>
    <row r="151" spans="1:37" s="644" customFormat="1" ht="16.5" customHeight="1" x14ac:dyDescent="0.2">
      <c r="A151" s="1273"/>
      <c r="B151" s="684" t="s">
        <v>582</v>
      </c>
      <c r="C151" s="693">
        <f>IF(OR(C143="-",C148="-"),"-",C143-C148)</f>
        <v>1</v>
      </c>
      <c r="D151" s="693">
        <f t="shared" ref="D151:O151" si="73">IF(OR(D143="-",D148="-"),"-",D143-D148)</f>
        <v>7.3000000000000007</v>
      </c>
      <c r="E151" s="693">
        <f t="shared" si="73"/>
        <v>4.6999999999999993</v>
      </c>
      <c r="F151" s="693">
        <f t="shared" si="73"/>
        <v>5.7999999999999989</v>
      </c>
      <c r="G151" s="693">
        <f t="shared" si="73"/>
        <v>7.8000000000000007</v>
      </c>
      <c r="H151" s="693">
        <f t="shared" si="73"/>
        <v>0.30000000000000071</v>
      </c>
      <c r="I151" s="693">
        <f t="shared" si="73"/>
        <v>3.6999999999999993</v>
      </c>
      <c r="J151" s="693">
        <f t="shared" si="73"/>
        <v>-0.20000000000000107</v>
      </c>
      <c r="K151" s="693">
        <f t="shared" si="73"/>
        <v>10.4</v>
      </c>
      <c r="L151" s="693">
        <f t="shared" si="73"/>
        <v>0.29999999999999893</v>
      </c>
      <c r="M151" s="693">
        <f t="shared" si="73"/>
        <v>-1.4000000000000004</v>
      </c>
      <c r="N151" s="693" t="str">
        <f t="shared" si="73"/>
        <v>-</v>
      </c>
      <c r="O151" s="699">
        <f t="shared" si="73"/>
        <v>4.5999999999999996</v>
      </c>
      <c r="P151" s="699"/>
      <c r="Q151" s="645"/>
      <c r="R151" s="928"/>
      <c r="S151" s="782"/>
      <c r="T151" s="783"/>
      <c r="U151" s="783"/>
      <c r="V151" s="783"/>
      <c r="W151" s="783"/>
      <c r="X151" s="783"/>
      <c r="Y151" s="783"/>
      <c r="Z151" s="783"/>
      <c r="AA151" s="783"/>
      <c r="AB151" s="783"/>
      <c r="AC151" s="783"/>
      <c r="AD151" s="783"/>
      <c r="AE151" s="783"/>
      <c r="AF151" s="783"/>
      <c r="AG151" s="269"/>
      <c r="AH151" s="269"/>
      <c r="AI151" s="269"/>
      <c r="AJ151" s="311"/>
      <c r="AK151" s="311"/>
    </row>
    <row r="152" spans="1:37" s="644" customFormat="1" ht="16.5" customHeight="1" x14ac:dyDescent="0.2">
      <c r="A152" s="1273"/>
      <c r="B152" s="934" t="s">
        <v>584</v>
      </c>
      <c r="C152" s="1044">
        <f>IF(OR(C143="-",C142="-"),"-",C143-C142)</f>
        <v>0.40000000000000036</v>
      </c>
      <c r="D152" s="1044">
        <f t="shared" ref="D152:O152" si="74">IF(OR(D143="-",D142="-"),"-",D143-D142)</f>
        <v>-0.60000000000000142</v>
      </c>
      <c r="E152" s="1044">
        <f t="shared" si="74"/>
        <v>-2.7999999999999972</v>
      </c>
      <c r="F152" s="1044">
        <f t="shared" si="74"/>
        <v>-3.5999999999999996</v>
      </c>
      <c r="G152" s="1044">
        <f t="shared" si="74"/>
        <v>4.4000000000000004</v>
      </c>
      <c r="H152" s="1044">
        <f t="shared" si="74"/>
        <v>-3.1999999999999993</v>
      </c>
      <c r="I152" s="1044">
        <f t="shared" si="74"/>
        <v>9.9999999999999645E-2</v>
      </c>
      <c r="J152" s="1044">
        <f t="shared" si="74"/>
        <v>2.3999999999999995</v>
      </c>
      <c r="K152" s="1044" t="str">
        <f t="shared" si="74"/>
        <v>-</v>
      </c>
      <c r="L152" s="1044">
        <f t="shared" si="74"/>
        <v>-9.4000000000000021</v>
      </c>
      <c r="M152" s="1044">
        <f t="shared" si="74"/>
        <v>-1.7000000000000011</v>
      </c>
      <c r="N152" s="1044" t="str">
        <f t="shared" si="74"/>
        <v>-</v>
      </c>
      <c r="O152" s="1045">
        <f t="shared" si="74"/>
        <v>-2.8000000000000007</v>
      </c>
      <c r="P152" s="1045"/>
      <c r="Q152" s="839"/>
      <c r="R152" s="928"/>
      <c r="S152" s="269"/>
      <c r="T152" s="269"/>
      <c r="U152" s="269"/>
      <c r="V152" s="269"/>
      <c r="W152" s="269"/>
      <c r="X152" s="269"/>
      <c r="Y152" s="269"/>
      <c r="Z152" s="269"/>
      <c r="AA152" s="269"/>
      <c r="AB152" s="269"/>
      <c r="AC152" s="269"/>
      <c r="AD152" s="269"/>
      <c r="AE152" s="269"/>
      <c r="AF152" s="269"/>
      <c r="AG152" s="269"/>
      <c r="AH152" s="269"/>
      <c r="AI152" s="269"/>
      <c r="AJ152" s="311"/>
      <c r="AK152" s="311"/>
    </row>
    <row r="153" spans="1:37" ht="21" customHeight="1" x14ac:dyDescent="0.2">
      <c r="A153" s="244"/>
      <c r="B153" s="786"/>
      <c r="C153" s="787"/>
      <c r="D153" s="787"/>
      <c r="E153" s="787"/>
      <c r="F153" s="787"/>
      <c r="G153" s="787"/>
      <c r="H153" s="787"/>
      <c r="I153" s="787"/>
      <c r="J153" s="787"/>
      <c r="K153" s="787"/>
      <c r="L153" s="787"/>
      <c r="M153" s="787"/>
      <c r="N153" s="788"/>
      <c r="O153" s="789"/>
      <c r="P153" s="789"/>
      <c r="Q153" s="645"/>
    </row>
    <row r="154" spans="1:37" ht="15" x14ac:dyDescent="0.25">
      <c r="A154" s="240" t="s">
        <v>158</v>
      </c>
      <c r="B154" s="784"/>
      <c r="C154" s="785"/>
      <c r="D154" s="785"/>
      <c r="E154" s="785"/>
      <c r="F154" s="785"/>
      <c r="G154" s="785"/>
      <c r="H154" s="785"/>
      <c r="I154" s="785"/>
      <c r="J154" s="785"/>
      <c r="K154" s="785"/>
      <c r="L154" s="785"/>
      <c r="M154" s="785"/>
      <c r="N154" s="785"/>
      <c r="O154" s="785"/>
      <c r="P154" s="785"/>
      <c r="Q154" s="645"/>
    </row>
    <row r="155" spans="1:37" ht="16.5" customHeight="1" x14ac:dyDescent="0.2">
      <c r="A155" s="1192" t="s">
        <v>227</v>
      </c>
      <c r="B155" s="596" t="s">
        <v>353</v>
      </c>
      <c r="C155" s="700">
        <v>3</v>
      </c>
      <c r="D155" s="700">
        <v>8</v>
      </c>
      <c r="E155" s="700">
        <v>2</v>
      </c>
      <c r="F155" s="700">
        <v>17</v>
      </c>
      <c r="G155" s="700">
        <v>11</v>
      </c>
      <c r="H155" s="700">
        <v>2</v>
      </c>
      <c r="I155" s="700">
        <v>10</v>
      </c>
      <c r="J155" s="700">
        <v>6</v>
      </c>
      <c r="K155" s="700">
        <v>2</v>
      </c>
      <c r="L155" s="700">
        <v>9</v>
      </c>
      <c r="M155" s="700">
        <v>10</v>
      </c>
      <c r="N155" s="700">
        <v>1</v>
      </c>
      <c r="O155" s="794">
        <f t="shared" ref="O155:O156" si="75">SUM(C155:N155)</f>
        <v>81</v>
      </c>
      <c r="P155" s="794"/>
      <c r="Q155" s="645"/>
    </row>
    <row r="156" spans="1:37" ht="16.5" customHeight="1" x14ac:dyDescent="0.2">
      <c r="A156" s="1196"/>
      <c r="B156" s="190" t="s">
        <v>354</v>
      </c>
      <c r="C156" s="687">
        <v>8</v>
      </c>
      <c r="D156" s="687">
        <v>8</v>
      </c>
      <c r="E156" s="687">
        <v>9</v>
      </c>
      <c r="F156" s="687">
        <v>20</v>
      </c>
      <c r="G156" s="687">
        <v>12</v>
      </c>
      <c r="H156" s="687">
        <v>5</v>
      </c>
      <c r="I156" s="687">
        <v>19</v>
      </c>
      <c r="J156" s="687">
        <v>11</v>
      </c>
      <c r="K156" s="687">
        <v>1</v>
      </c>
      <c r="L156" s="687">
        <v>20</v>
      </c>
      <c r="M156" s="687">
        <v>13</v>
      </c>
      <c r="N156" s="687">
        <v>0</v>
      </c>
      <c r="O156" s="697">
        <f t="shared" si="75"/>
        <v>126</v>
      </c>
      <c r="P156" s="697"/>
      <c r="Q156" s="839"/>
    </row>
    <row r="157" spans="1:37" ht="16.5" customHeight="1" x14ac:dyDescent="0.2">
      <c r="A157" s="1196"/>
      <c r="B157" s="684" t="s">
        <v>355</v>
      </c>
      <c r="C157" s="686">
        <v>8</v>
      </c>
      <c r="D157" s="686">
        <v>8</v>
      </c>
      <c r="E157" s="686">
        <v>7</v>
      </c>
      <c r="F157" s="686">
        <v>27</v>
      </c>
      <c r="G157" s="686">
        <v>9</v>
      </c>
      <c r="H157" s="686">
        <v>8</v>
      </c>
      <c r="I157" s="686">
        <v>18</v>
      </c>
      <c r="J157" s="686">
        <v>10</v>
      </c>
      <c r="K157" s="686">
        <v>3</v>
      </c>
      <c r="L157" s="686">
        <v>10</v>
      </c>
      <c r="M157" s="686">
        <v>5</v>
      </c>
      <c r="N157" s="686">
        <v>0</v>
      </c>
      <c r="O157" s="696">
        <f>SUM(C157:N157)</f>
        <v>113</v>
      </c>
      <c r="P157" s="696"/>
      <c r="Q157" s="645"/>
    </row>
    <row r="158" spans="1:37" ht="16.5" hidden="1" customHeight="1" x14ac:dyDescent="0.2">
      <c r="A158" s="1196"/>
      <c r="B158" s="684" t="s">
        <v>356</v>
      </c>
      <c r="C158" s="686"/>
      <c r="D158" s="686"/>
      <c r="E158" s="686"/>
      <c r="F158" s="686"/>
      <c r="G158" s="686"/>
      <c r="H158" s="686"/>
      <c r="I158" s="686"/>
      <c r="J158" s="686"/>
      <c r="K158" s="686"/>
      <c r="L158" s="686"/>
      <c r="M158" s="686"/>
      <c r="N158" s="686"/>
      <c r="O158" s="696">
        <f>SUM(C158:N158)</f>
        <v>0</v>
      </c>
      <c r="P158" s="696"/>
      <c r="Q158" s="839"/>
    </row>
    <row r="159" spans="1:37" ht="16.5" customHeight="1" x14ac:dyDescent="0.2">
      <c r="A159" s="1196"/>
      <c r="B159" s="190" t="s">
        <v>362</v>
      </c>
      <c r="C159" s="687">
        <f>SUM(C155:C158)</f>
        <v>19</v>
      </c>
      <c r="D159" s="687">
        <f t="shared" ref="D159:N159" si="76">SUM(D155:D158)</f>
        <v>24</v>
      </c>
      <c r="E159" s="687">
        <f t="shared" si="76"/>
        <v>18</v>
      </c>
      <c r="F159" s="687">
        <f t="shared" si="76"/>
        <v>64</v>
      </c>
      <c r="G159" s="687">
        <f t="shared" si="76"/>
        <v>32</v>
      </c>
      <c r="H159" s="687">
        <f t="shared" si="76"/>
        <v>15</v>
      </c>
      <c r="I159" s="687">
        <f t="shared" si="76"/>
        <v>47</v>
      </c>
      <c r="J159" s="687">
        <f t="shared" si="76"/>
        <v>27</v>
      </c>
      <c r="K159" s="687">
        <f t="shared" si="76"/>
        <v>6</v>
      </c>
      <c r="L159" s="687">
        <f t="shared" si="76"/>
        <v>39</v>
      </c>
      <c r="M159" s="687">
        <f t="shared" si="76"/>
        <v>28</v>
      </c>
      <c r="N159" s="687">
        <f t="shared" si="76"/>
        <v>1</v>
      </c>
      <c r="O159" s="697">
        <f>SUM(O155:O158)</f>
        <v>320</v>
      </c>
      <c r="P159" s="697"/>
      <c r="Q159" s="839"/>
    </row>
    <row r="160" spans="1:37" ht="16.5" hidden="1" customHeight="1" x14ac:dyDescent="0.2">
      <c r="A160" s="1196"/>
      <c r="B160" s="695" t="s">
        <v>291</v>
      </c>
      <c r="C160" s="686">
        <v>9</v>
      </c>
      <c r="D160" s="686">
        <v>10</v>
      </c>
      <c r="E160" s="686">
        <v>20</v>
      </c>
      <c r="F160" s="686">
        <v>21</v>
      </c>
      <c r="G160" s="686">
        <v>18</v>
      </c>
      <c r="H160" s="686">
        <v>4</v>
      </c>
      <c r="I160" s="686">
        <v>24</v>
      </c>
      <c r="J160" s="686">
        <v>14</v>
      </c>
      <c r="K160" s="686">
        <v>2</v>
      </c>
      <c r="L160" s="686">
        <v>13</v>
      </c>
      <c r="M160" s="686">
        <v>14</v>
      </c>
      <c r="N160" s="686">
        <v>1</v>
      </c>
      <c r="O160" s="696">
        <f>SUM(C160:N160)</f>
        <v>150</v>
      </c>
      <c r="P160" s="696"/>
      <c r="Q160" s="645"/>
    </row>
    <row r="161" spans="1:37" ht="16.5" hidden="1" customHeight="1" x14ac:dyDescent="0.2">
      <c r="A161" s="1196"/>
      <c r="B161" s="695" t="s">
        <v>292</v>
      </c>
      <c r="C161" s="686">
        <v>6</v>
      </c>
      <c r="D161" s="686">
        <v>12</v>
      </c>
      <c r="E161" s="686">
        <v>14</v>
      </c>
      <c r="F161" s="686">
        <v>26</v>
      </c>
      <c r="G161" s="686">
        <v>9</v>
      </c>
      <c r="H161" s="686">
        <v>17</v>
      </c>
      <c r="I161" s="686">
        <v>22</v>
      </c>
      <c r="J161" s="686">
        <v>8</v>
      </c>
      <c r="K161" s="686">
        <v>3</v>
      </c>
      <c r="L161" s="686">
        <v>20</v>
      </c>
      <c r="M161" s="686">
        <v>9</v>
      </c>
      <c r="N161" s="686">
        <v>0</v>
      </c>
      <c r="O161" s="696">
        <f>SUM(C161:N161)</f>
        <v>146</v>
      </c>
      <c r="P161" s="696"/>
      <c r="Q161" s="839"/>
    </row>
    <row r="162" spans="1:37" s="644" customFormat="1" ht="16.5" customHeight="1" x14ac:dyDescent="0.2">
      <c r="A162" s="1196"/>
      <c r="B162" s="695" t="s">
        <v>293</v>
      </c>
      <c r="C162" s="686">
        <v>5</v>
      </c>
      <c r="D162" s="686">
        <v>15</v>
      </c>
      <c r="E162" s="686">
        <v>16</v>
      </c>
      <c r="F162" s="686">
        <v>17</v>
      </c>
      <c r="G162" s="686">
        <v>10</v>
      </c>
      <c r="H162" s="686">
        <v>5</v>
      </c>
      <c r="I162" s="686">
        <v>28</v>
      </c>
      <c r="J162" s="686">
        <v>14</v>
      </c>
      <c r="K162" s="686">
        <v>6</v>
      </c>
      <c r="L162" s="686">
        <v>20</v>
      </c>
      <c r="M162" s="686">
        <v>11</v>
      </c>
      <c r="N162" s="686">
        <v>1</v>
      </c>
      <c r="O162" s="696">
        <f>SUM(C162:N162)</f>
        <v>148</v>
      </c>
      <c r="P162" s="696"/>
      <c r="Q162" s="645"/>
      <c r="R162" s="928"/>
      <c r="S162" s="269"/>
      <c r="T162" s="269"/>
      <c r="U162" s="269"/>
      <c r="V162" s="269"/>
      <c r="W162" s="269"/>
      <c r="X162" s="269"/>
      <c r="Y162" s="269"/>
      <c r="Z162" s="269"/>
      <c r="AA162" s="269"/>
      <c r="AB162" s="269"/>
      <c r="AC162" s="269"/>
      <c r="AD162" s="269"/>
      <c r="AE162" s="269"/>
      <c r="AF162" s="269"/>
      <c r="AG162" s="269"/>
      <c r="AH162" s="269"/>
      <c r="AI162" s="269"/>
      <c r="AJ162" s="311"/>
      <c r="AK162" s="311"/>
    </row>
    <row r="163" spans="1:37" s="644" customFormat="1" ht="16.5" hidden="1" customHeight="1" x14ac:dyDescent="0.2">
      <c r="A163" s="1196"/>
      <c r="B163" s="695" t="s">
        <v>294</v>
      </c>
      <c r="C163" s="686">
        <v>8</v>
      </c>
      <c r="D163" s="686">
        <v>12</v>
      </c>
      <c r="E163" s="686">
        <v>12</v>
      </c>
      <c r="F163" s="686">
        <v>24</v>
      </c>
      <c r="G163" s="686">
        <v>9</v>
      </c>
      <c r="H163" s="686">
        <v>6</v>
      </c>
      <c r="I163" s="686">
        <v>26</v>
      </c>
      <c r="J163" s="686">
        <v>11</v>
      </c>
      <c r="K163" s="686">
        <v>3</v>
      </c>
      <c r="L163" s="686">
        <v>8</v>
      </c>
      <c r="M163" s="686">
        <v>9</v>
      </c>
      <c r="N163" s="686">
        <v>0</v>
      </c>
      <c r="O163" s="696">
        <f>SUM(C163:N163)</f>
        <v>128</v>
      </c>
      <c r="P163" s="696"/>
      <c r="Q163" s="839"/>
      <c r="R163" s="928"/>
      <c r="S163" s="269"/>
      <c r="T163" s="269"/>
      <c r="U163" s="269"/>
      <c r="V163" s="269"/>
      <c r="W163" s="269"/>
      <c r="X163" s="269"/>
      <c r="Y163" s="269"/>
      <c r="Z163" s="269"/>
      <c r="AA163" s="269"/>
      <c r="AB163" s="269"/>
      <c r="AC163" s="269"/>
      <c r="AD163" s="269"/>
      <c r="AE163" s="269"/>
      <c r="AF163" s="269"/>
      <c r="AG163" s="269"/>
      <c r="AH163" s="269"/>
      <c r="AI163" s="269"/>
      <c r="AJ163" s="311"/>
      <c r="AK163" s="311"/>
    </row>
    <row r="164" spans="1:37" s="644" customFormat="1" ht="16.5" hidden="1" customHeight="1" x14ac:dyDescent="0.2">
      <c r="A164" s="1196"/>
      <c r="B164" s="695" t="s">
        <v>269</v>
      </c>
      <c r="C164" s="686">
        <f>SUM(C160:C163)</f>
        <v>28</v>
      </c>
      <c r="D164" s="686">
        <f t="shared" ref="D164:M164" si="77">SUM(D160:D163)</f>
        <v>49</v>
      </c>
      <c r="E164" s="686">
        <f t="shared" si="77"/>
        <v>62</v>
      </c>
      <c r="F164" s="686">
        <f t="shared" si="77"/>
        <v>88</v>
      </c>
      <c r="G164" s="686">
        <f t="shared" si="77"/>
        <v>46</v>
      </c>
      <c r="H164" s="686">
        <f t="shared" si="77"/>
        <v>32</v>
      </c>
      <c r="I164" s="686">
        <f t="shared" si="77"/>
        <v>100</v>
      </c>
      <c r="J164" s="686">
        <f t="shared" si="77"/>
        <v>47</v>
      </c>
      <c r="K164" s="686">
        <f t="shared" si="77"/>
        <v>14</v>
      </c>
      <c r="L164" s="686">
        <f t="shared" si="77"/>
        <v>61</v>
      </c>
      <c r="M164" s="686">
        <f t="shared" si="77"/>
        <v>43</v>
      </c>
      <c r="N164" s="686">
        <f>SUM(N160:N163)</f>
        <v>2</v>
      </c>
      <c r="O164" s="696">
        <f>SUM(O160:O163)</f>
        <v>572</v>
      </c>
      <c r="P164" s="696"/>
      <c r="Q164" s="839"/>
      <c r="R164" s="928"/>
      <c r="S164" s="269"/>
      <c r="T164" s="269"/>
      <c r="U164" s="269"/>
      <c r="V164" s="269"/>
      <c r="W164" s="269"/>
      <c r="X164" s="269"/>
      <c r="Y164" s="269"/>
      <c r="Z164" s="269"/>
      <c r="AA164" s="269"/>
      <c r="AB164" s="269"/>
      <c r="AC164" s="269"/>
      <c r="AD164" s="269"/>
      <c r="AE164" s="269"/>
      <c r="AF164" s="269"/>
      <c r="AG164" s="269"/>
      <c r="AH164" s="269"/>
      <c r="AI164" s="269"/>
      <c r="AJ164" s="311"/>
      <c r="AK164" s="311"/>
    </row>
    <row r="165" spans="1:37" s="644" customFormat="1" ht="16.5" customHeight="1" x14ac:dyDescent="0.2">
      <c r="A165" s="1196"/>
      <c r="B165" s="190" t="s">
        <v>582</v>
      </c>
      <c r="C165" s="687">
        <f>C157-C162</f>
        <v>3</v>
      </c>
      <c r="D165" s="687">
        <f t="shared" ref="D165:O165" si="78">D157-D162</f>
        <v>-7</v>
      </c>
      <c r="E165" s="687">
        <f t="shared" si="78"/>
        <v>-9</v>
      </c>
      <c r="F165" s="687">
        <f t="shared" si="78"/>
        <v>10</v>
      </c>
      <c r="G165" s="687">
        <f t="shared" si="78"/>
        <v>-1</v>
      </c>
      <c r="H165" s="687">
        <f t="shared" si="78"/>
        <v>3</v>
      </c>
      <c r="I165" s="687">
        <f t="shared" si="78"/>
        <v>-10</v>
      </c>
      <c r="J165" s="687">
        <f t="shared" si="78"/>
        <v>-4</v>
      </c>
      <c r="K165" s="687">
        <f t="shared" si="78"/>
        <v>-3</v>
      </c>
      <c r="L165" s="687">
        <f t="shared" si="78"/>
        <v>-10</v>
      </c>
      <c r="M165" s="687">
        <f t="shared" si="78"/>
        <v>-6</v>
      </c>
      <c r="N165" s="687">
        <f t="shared" si="78"/>
        <v>-1</v>
      </c>
      <c r="O165" s="697">
        <f t="shared" si="78"/>
        <v>-35</v>
      </c>
      <c r="P165" s="697"/>
      <c r="Q165" s="839"/>
      <c r="R165" s="928"/>
      <c r="S165" s="269"/>
      <c r="T165" s="269"/>
      <c r="U165" s="269"/>
      <c r="V165" s="269"/>
      <c r="W165" s="269"/>
      <c r="X165" s="269"/>
      <c r="Y165" s="269"/>
      <c r="Z165" s="269"/>
      <c r="AA165" s="269"/>
      <c r="AB165" s="269"/>
      <c r="AC165" s="269"/>
      <c r="AD165" s="269"/>
      <c r="AE165" s="269"/>
      <c r="AF165" s="269"/>
      <c r="AG165" s="269"/>
      <c r="AH165" s="269"/>
      <c r="AI165" s="269"/>
      <c r="AJ165" s="311"/>
      <c r="AK165" s="311"/>
    </row>
    <row r="166" spans="1:37" s="644" customFormat="1" ht="16.5" customHeight="1" x14ac:dyDescent="0.2">
      <c r="A166" s="1197"/>
      <c r="B166" s="1134" t="s">
        <v>584</v>
      </c>
      <c r="C166" s="1135">
        <f>C157-C156</f>
        <v>0</v>
      </c>
      <c r="D166" s="1135">
        <f t="shared" ref="D166:O166" si="79">D157-D156</f>
        <v>0</v>
      </c>
      <c r="E166" s="1135">
        <f t="shared" si="79"/>
        <v>-2</v>
      </c>
      <c r="F166" s="1135">
        <f t="shared" si="79"/>
        <v>7</v>
      </c>
      <c r="G166" s="1135">
        <f t="shared" si="79"/>
        <v>-3</v>
      </c>
      <c r="H166" s="1135">
        <f t="shared" si="79"/>
        <v>3</v>
      </c>
      <c r="I166" s="1135">
        <f t="shared" si="79"/>
        <v>-1</v>
      </c>
      <c r="J166" s="1135">
        <f t="shared" si="79"/>
        <v>-1</v>
      </c>
      <c r="K166" s="1135">
        <f t="shared" si="79"/>
        <v>2</v>
      </c>
      <c r="L166" s="1135">
        <f t="shared" si="79"/>
        <v>-10</v>
      </c>
      <c r="M166" s="1135">
        <f t="shared" si="79"/>
        <v>-8</v>
      </c>
      <c r="N166" s="1135">
        <f t="shared" si="79"/>
        <v>0</v>
      </c>
      <c r="O166" s="1136">
        <f t="shared" si="79"/>
        <v>-13</v>
      </c>
      <c r="P166" s="1136"/>
      <c r="Q166" s="839"/>
      <c r="R166" s="928"/>
      <c r="S166" s="269"/>
      <c r="T166" s="269"/>
      <c r="U166" s="269"/>
      <c r="V166" s="269"/>
      <c r="W166" s="269"/>
      <c r="X166" s="269"/>
      <c r="Y166" s="269"/>
      <c r="Z166" s="269"/>
      <c r="AA166" s="269"/>
      <c r="AB166" s="269"/>
      <c r="AC166" s="269"/>
      <c r="AD166" s="269"/>
      <c r="AE166" s="269"/>
      <c r="AF166" s="269"/>
      <c r="AG166" s="269"/>
      <c r="AH166" s="269"/>
      <c r="AI166" s="269"/>
      <c r="AJ166" s="311"/>
      <c r="AK166" s="311"/>
    </row>
    <row r="167" spans="1:37" ht="21" customHeight="1" x14ac:dyDescent="0.2">
      <c r="A167" s="243"/>
      <c r="B167" s="664"/>
      <c r="C167" s="647"/>
      <c r="D167" s="647"/>
      <c r="E167" s="647"/>
      <c r="F167" s="647"/>
      <c r="G167" s="647"/>
      <c r="H167" s="647"/>
      <c r="I167" s="647"/>
      <c r="J167" s="647"/>
      <c r="K167" s="647"/>
      <c r="L167" s="647"/>
      <c r="M167" s="647"/>
      <c r="N167" s="341"/>
      <c r="O167" s="648"/>
      <c r="P167" s="648"/>
      <c r="Q167" s="645"/>
    </row>
    <row r="168" spans="1:37" ht="15" x14ac:dyDescent="0.25">
      <c r="A168" s="240" t="s">
        <v>159</v>
      </c>
      <c r="B168" s="784"/>
      <c r="C168" s="785"/>
      <c r="D168" s="785"/>
      <c r="E168" s="785"/>
      <c r="F168" s="785"/>
      <c r="G168" s="785"/>
      <c r="H168" s="785"/>
      <c r="I168" s="785"/>
      <c r="J168" s="785"/>
      <c r="K168" s="785"/>
      <c r="L168" s="785"/>
      <c r="M168" s="785"/>
      <c r="N168" s="785"/>
      <c r="O168" s="785"/>
      <c r="P168" s="785"/>
      <c r="Q168" s="645"/>
    </row>
    <row r="169" spans="1:37" ht="16.5" customHeight="1" x14ac:dyDescent="0.2">
      <c r="A169" s="1192" t="s">
        <v>227</v>
      </c>
      <c r="B169" s="596" t="s">
        <v>353</v>
      </c>
      <c r="C169" s="700">
        <v>2</v>
      </c>
      <c r="D169" s="700">
        <v>2</v>
      </c>
      <c r="E169" s="700">
        <v>1</v>
      </c>
      <c r="F169" s="700">
        <v>7</v>
      </c>
      <c r="G169" s="700">
        <v>2</v>
      </c>
      <c r="H169" s="700">
        <v>0</v>
      </c>
      <c r="I169" s="700">
        <v>2</v>
      </c>
      <c r="J169" s="700">
        <v>0</v>
      </c>
      <c r="K169" s="700">
        <v>1</v>
      </c>
      <c r="L169" s="700">
        <v>2</v>
      </c>
      <c r="M169" s="700">
        <v>2</v>
      </c>
      <c r="N169" s="700">
        <v>0</v>
      </c>
      <c r="O169" s="794">
        <f>SUM(C169:N169)</f>
        <v>21</v>
      </c>
      <c r="P169" s="794"/>
      <c r="Q169" s="645"/>
    </row>
    <row r="170" spans="1:37" ht="16.5" customHeight="1" x14ac:dyDescent="0.2">
      <c r="A170" s="1196"/>
      <c r="B170" s="190" t="s">
        <v>354</v>
      </c>
      <c r="C170" s="687">
        <v>5</v>
      </c>
      <c r="D170" s="687">
        <v>2</v>
      </c>
      <c r="E170" s="687">
        <v>7</v>
      </c>
      <c r="F170" s="687">
        <v>7</v>
      </c>
      <c r="G170" s="687">
        <v>1</v>
      </c>
      <c r="H170" s="687">
        <v>4</v>
      </c>
      <c r="I170" s="687">
        <v>2</v>
      </c>
      <c r="J170" s="687">
        <v>3</v>
      </c>
      <c r="K170" s="687">
        <v>6</v>
      </c>
      <c r="L170" s="687">
        <v>7</v>
      </c>
      <c r="M170" s="687">
        <v>0</v>
      </c>
      <c r="N170" s="687">
        <v>2</v>
      </c>
      <c r="O170" s="697">
        <f>SUM(C170:N170)</f>
        <v>46</v>
      </c>
      <c r="P170" s="697"/>
      <c r="Q170" s="839"/>
    </row>
    <row r="171" spans="1:37" ht="16.5" customHeight="1" x14ac:dyDescent="0.2">
      <c r="A171" s="1196"/>
      <c r="B171" s="684" t="s">
        <v>355</v>
      </c>
      <c r="C171" s="686">
        <v>1</v>
      </c>
      <c r="D171" s="686">
        <v>3</v>
      </c>
      <c r="E171" s="686">
        <v>3</v>
      </c>
      <c r="F171" s="686">
        <v>7</v>
      </c>
      <c r="G171" s="686">
        <v>2</v>
      </c>
      <c r="H171" s="686">
        <v>5</v>
      </c>
      <c r="I171" s="686">
        <v>0</v>
      </c>
      <c r="J171" s="686">
        <v>1</v>
      </c>
      <c r="K171" s="686">
        <v>1</v>
      </c>
      <c r="L171" s="686">
        <v>1</v>
      </c>
      <c r="M171" s="686">
        <v>8</v>
      </c>
      <c r="N171" s="686">
        <v>0</v>
      </c>
      <c r="O171" s="696">
        <f>SUM(C171:N171)</f>
        <v>32</v>
      </c>
      <c r="P171" s="696"/>
      <c r="Q171" s="645"/>
    </row>
    <row r="172" spans="1:37" ht="16.5" hidden="1" customHeight="1" x14ac:dyDescent="0.2">
      <c r="A172" s="1196"/>
      <c r="B172" s="684" t="s">
        <v>356</v>
      </c>
      <c r="C172" s="686"/>
      <c r="D172" s="686"/>
      <c r="E172" s="686"/>
      <c r="F172" s="686"/>
      <c r="G172" s="686"/>
      <c r="H172" s="686"/>
      <c r="I172" s="686"/>
      <c r="J172" s="686"/>
      <c r="K172" s="686"/>
      <c r="L172" s="686"/>
      <c r="M172" s="686"/>
      <c r="N172" s="686"/>
      <c r="O172" s="696">
        <f>SUM(C172:N172)</f>
        <v>0</v>
      </c>
      <c r="P172" s="696"/>
      <c r="Q172" s="839"/>
    </row>
    <row r="173" spans="1:37" ht="16.5" customHeight="1" x14ac:dyDescent="0.2">
      <c r="A173" s="1196"/>
      <c r="B173" s="190" t="s">
        <v>362</v>
      </c>
      <c r="C173" s="687">
        <f>SUM(C169:C172)</f>
        <v>8</v>
      </c>
      <c r="D173" s="687">
        <f t="shared" ref="D173:N173" si="80">SUM(D169:D172)</f>
        <v>7</v>
      </c>
      <c r="E173" s="687">
        <f t="shared" si="80"/>
        <v>11</v>
      </c>
      <c r="F173" s="687">
        <f t="shared" si="80"/>
        <v>21</v>
      </c>
      <c r="G173" s="687">
        <f t="shared" si="80"/>
        <v>5</v>
      </c>
      <c r="H173" s="687">
        <f t="shared" si="80"/>
        <v>9</v>
      </c>
      <c r="I173" s="687">
        <f t="shared" si="80"/>
        <v>4</v>
      </c>
      <c r="J173" s="687">
        <f t="shared" si="80"/>
        <v>4</v>
      </c>
      <c r="K173" s="687">
        <f t="shared" si="80"/>
        <v>8</v>
      </c>
      <c r="L173" s="687">
        <f t="shared" si="80"/>
        <v>10</v>
      </c>
      <c r="M173" s="687">
        <f t="shared" si="80"/>
        <v>10</v>
      </c>
      <c r="N173" s="687">
        <f t="shared" si="80"/>
        <v>2</v>
      </c>
      <c r="O173" s="697">
        <f>SUM(O169:O172)</f>
        <v>99</v>
      </c>
      <c r="P173" s="697"/>
      <c r="Q173" s="839"/>
    </row>
    <row r="174" spans="1:37" ht="16.5" hidden="1" customHeight="1" x14ac:dyDescent="0.2">
      <c r="A174" s="1196"/>
      <c r="B174" s="695" t="s">
        <v>291</v>
      </c>
      <c r="C174" s="686">
        <v>5</v>
      </c>
      <c r="D174" s="686">
        <v>3</v>
      </c>
      <c r="E174" s="686">
        <v>4</v>
      </c>
      <c r="F174" s="686">
        <v>13</v>
      </c>
      <c r="G174" s="686">
        <v>5</v>
      </c>
      <c r="H174" s="686">
        <v>3</v>
      </c>
      <c r="I174" s="686">
        <v>1</v>
      </c>
      <c r="J174" s="686">
        <v>6</v>
      </c>
      <c r="K174" s="686">
        <v>4</v>
      </c>
      <c r="L174" s="686">
        <v>2</v>
      </c>
      <c r="M174" s="686">
        <v>3</v>
      </c>
      <c r="N174" s="686">
        <v>0</v>
      </c>
      <c r="O174" s="696">
        <f>SUM(C174:N174)</f>
        <v>49</v>
      </c>
      <c r="P174" s="696"/>
      <c r="Q174" s="645"/>
    </row>
    <row r="175" spans="1:37" ht="16.5" hidden="1" customHeight="1" x14ac:dyDescent="0.2">
      <c r="A175" s="1196"/>
      <c r="B175" s="695" t="s">
        <v>292</v>
      </c>
      <c r="C175" s="686">
        <v>2</v>
      </c>
      <c r="D175" s="686">
        <v>2</v>
      </c>
      <c r="E175" s="686">
        <v>8</v>
      </c>
      <c r="F175" s="686">
        <v>12</v>
      </c>
      <c r="G175" s="686">
        <v>3</v>
      </c>
      <c r="H175" s="686">
        <v>6</v>
      </c>
      <c r="I175" s="686">
        <v>4</v>
      </c>
      <c r="J175" s="686">
        <v>4</v>
      </c>
      <c r="K175" s="686">
        <v>2</v>
      </c>
      <c r="L175" s="686">
        <v>2</v>
      </c>
      <c r="M175" s="686">
        <v>4</v>
      </c>
      <c r="N175" s="686">
        <v>1</v>
      </c>
      <c r="O175" s="696">
        <f>SUM(C175:N175)</f>
        <v>50</v>
      </c>
      <c r="P175" s="696"/>
      <c r="Q175" s="839"/>
    </row>
    <row r="176" spans="1:37" s="644" customFormat="1" ht="16.5" customHeight="1" x14ac:dyDescent="0.2">
      <c r="A176" s="1196"/>
      <c r="B176" s="695" t="s">
        <v>293</v>
      </c>
      <c r="C176" s="686">
        <v>1</v>
      </c>
      <c r="D176" s="686">
        <v>0</v>
      </c>
      <c r="E176" s="686">
        <v>2</v>
      </c>
      <c r="F176" s="686">
        <v>11</v>
      </c>
      <c r="G176" s="686">
        <v>1</v>
      </c>
      <c r="H176" s="686">
        <v>5</v>
      </c>
      <c r="I176" s="686">
        <v>3</v>
      </c>
      <c r="J176" s="686">
        <v>2</v>
      </c>
      <c r="K176" s="686">
        <v>0</v>
      </c>
      <c r="L176" s="686">
        <v>4</v>
      </c>
      <c r="M176" s="686">
        <v>5</v>
      </c>
      <c r="N176" s="686">
        <v>0</v>
      </c>
      <c r="O176" s="696">
        <f>SUM(C176:N176)</f>
        <v>34</v>
      </c>
      <c r="P176" s="696"/>
      <c r="Q176" s="645"/>
      <c r="R176" s="928"/>
      <c r="S176" s="269"/>
      <c r="T176" s="269"/>
      <c r="U176" s="269"/>
      <c r="V176" s="269"/>
      <c r="W176" s="269"/>
      <c r="X176" s="269"/>
      <c r="Y176" s="269"/>
      <c r="Z176" s="269"/>
      <c r="AA176" s="269"/>
      <c r="AB176" s="269"/>
      <c r="AC176" s="269"/>
      <c r="AD176" s="269"/>
      <c r="AE176" s="269"/>
      <c r="AF176" s="269"/>
      <c r="AG176" s="269"/>
      <c r="AH176" s="269"/>
      <c r="AI176" s="269"/>
      <c r="AJ176" s="311"/>
      <c r="AK176" s="311"/>
    </row>
    <row r="177" spans="1:37" s="644" customFormat="1" ht="16.5" hidden="1" customHeight="1" x14ac:dyDescent="0.2">
      <c r="A177" s="1196"/>
      <c r="B177" s="695" t="s">
        <v>294</v>
      </c>
      <c r="C177" s="686">
        <v>2</v>
      </c>
      <c r="D177" s="686">
        <v>3</v>
      </c>
      <c r="E177" s="686">
        <v>2</v>
      </c>
      <c r="F177" s="686">
        <v>5</v>
      </c>
      <c r="G177" s="686">
        <v>4</v>
      </c>
      <c r="H177" s="686">
        <v>0</v>
      </c>
      <c r="I177" s="686">
        <v>1</v>
      </c>
      <c r="J177" s="686">
        <v>1</v>
      </c>
      <c r="K177" s="686">
        <v>1</v>
      </c>
      <c r="L177" s="686">
        <v>4</v>
      </c>
      <c r="M177" s="686">
        <v>4</v>
      </c>
      <c r="N177" s="686">
        <v>0</v>
      </c>
      <c r="O177" s="696">
        <f>SUM(C177:N177)</f>
        <v>27</v>
      </c>
      <c r="P177" s="696"/>
      <c r="Q177" s="839"/>
      <c r="R177" s="928"/>
      <c r="S177" s="269"/>
      <c r="T177" s="269"/>
      <c r="U177" s="269"/>
      <c r="V177" s="269"/>
      <c r="W177" s="269"/>
      <c r="X177" s="269"/>
      <c r="Y177" s="269"/>
      <c r="Z177" s="269"/>
      <c r="AA177" s="269"/>
      <c r="AB177" s="269"/>
      <c r="AC177" s="269"/>
      <c r="AD177" s="269"/>
      <c r="AE177" s="269"/>
      <c r="AF177" s="269"/>
      <c r="AG177" s="269"/>
      <c r="AH177" s="269"/>
      <c r="AI177" s="269"/>
      <c r="AJ177" s="311"/>
      <c r="AK177" s="311"/>
    </row>
    <row r="178" spans="1:37" s="644" customFormat="1" ht="16.5" hidden="1" customHeight="1" x14ac:dyDescent="0.2">
      <c r="A178" s="1196"/>
      <c r="B178" s="695" t="s">
        <v>269</v>
      </c>
      <c r="C178" s="686">
        <f>SUM(C174:C177)</f>
        <v>10</v>
      </c>
      <c r="D178" s="686">
        <f t="shared" ref="D178:M178" si="81">SUM(D174:D177)</f>
        <v>8</v>
      </c>
      <c r="E178" s="686">
        <f t="shared" si="81"/>
        <v>16</v>
      </c>
      <c r="F178" s="686">
        <f t="shared" si="81"/>
        <v>41</v>
      </c>
      <c r="G178" s="686">
        <f t="shared" si="81"/>
        <v>13</v>
      </c>
      <c r="H178" s="686">
        <f t="shared" si="81"/>
        <v>14</v>
      </c>
      <c r="I178" s="686">
        <f t="shared" si="81"/>
        <v>9</v>
      </c>
      <c r="J178" s="686">
        <f t="shared" si="81"/>
        <v>13</v>
      </c>
      <c r="K178" s="686">
        <f t="shared" si="81"/>
        <v>7</v>
      </c>
      <c r="L178" s="686">
        <f t="shared" si="81"/>
        <v>12</v>
      </c>
      <c r="M178" s="686">
        <f t="shared" si="81"/>
        <v>16</v>
      </c>
      <c r="N178" s="686">
        <f>SUM(N174:N177)</f>
        <v>1</v>
      </c>
      <c r="O178" s="696">
        <f>SUM(O174:O177)</f>
        <v>160</v>
      </c>
      <c r="P178" s="696"/>
      <c r="Q178" s="839"/>
      <c r="R178" s="928"/>
      <c r="S178" s="269"/>
      <c r="T178" s="269"/>
      <c r="U178" s="269"/>
      <c r="V178" s="269"/>
      <c r="W178" s="269"/>
      <c r="X178" s="269"/>
      <c r="Y178" s="269"/>
      <c r="Z178" s="269"/>
      <c r="AA178" s="269"/>
      <c r="AB178" s="269"/>
      <c r="AC178" s="269"/>
      <c r="AD178" s="269"/>
      <c r="AE178" s="269"/>
      <c r="AF178" s="269"/>
      <c r="AG178" s="269"/>
      <c r="AH178" s="269"/>
      <c r="AI178" s="269"/>
      <c r="AJ178" s="311"/>
      <c r="AK178" s="311"/>
    </row>
    <row r="179" spans="1:37" s="644" customFormat="1" ht="16.5" customHeight="1" x14ac:dyDescent="0.2">
      <c r="A179" s="1196"/>
      <c r="B179" s="190" t="s">
        <v>582</v>
      </c>
      <c r="C179" s="687">
        <f>C171-C176</f>
        <v>0</v>
      </c>
      <c r="D179" s="687">
        <f t="shared" ref="D179:O179" si="82">D171-D176</f>
        <v>3</v>
      </c>
      <c r="E179" s="687">
        <f t="shared" si="82"/>
        <v>1</v>
      </c>
      <c r="F179" s="687">
        <f t="shared" si="82"/>
        <v>-4</v>
      </c>
      <c r="G179" s="687">
        <f t="shared" si="82"/>
        <v>1</v>
      </c>
      <c r="H179" s="687">
        <f t="shared" si="82"/>
        <v>0</v>
      </c>
      <c r="I179" s="687">
        <f t="shared" si="82"/>
        <v>-3</v>
      </c>
      <c r="J179" s="687">
        <f t="shared" si="82"/>
        <v>-1</v>
      </c>
      <c r="K179" s="687">
        <f t="shared" si="82"/>
        <v>1</v>
      </c>
      <c r="L179" s="687">
        <f t="shared" si="82"/>
        <v>-3</v>
      </c>
      <c r="M179" s="687">
        <f t="shared" si="82"/>
        <v>3</v>
      </c>
      <c r="N179" s="687">
        <f t="shared" si="82"/>
        <v>0</v>
      </c>
      <c r="O179" s="697">
        <f t="shared" si="82"/>
        <v>-2</v>
      </c>
      <c r="P179" s="697"/>
      <c r="Q179" s="839"/>
      <c r="R179" s="928"/>
      <c r="S179" s="269"/>
      <c r="T179" s="269"/>
      <c r="U179" s="269"/>
      <c r="V179" s="269"/>
      <c r="W179" s="269"/>
      <c r="X179" s="269"/>
      <c r="Y179" s="269"/>
      <c r="Z179" s="269"/>
      <c r="AA179" s="269"/>
      <c r="AB179" s="269"/>
      <c r="AC179" s="269"/>
      <c r="AD179" s="269"/>
      <c r="AE179" s="269"/>
      <c r="AF179" s="269"/>
      <c r="AG179" s="269"/>
      <c r="AH179" s="269"/>
      <c r="AI179" s="269"/>
      <c r="AJ179" s="311"/>
      <c r="AK179" s="311"/>
    </row>
    <row r="180" spans="1:37" s="644" customFormat="1" ht="16.5" customHeight="1" x14ac:dyDescent="0.2">
      <c r="A180" s="1197"/>
      <c r="B180" s="1134" t="s">
        <v>584</v>
      </c>
      <c r="C180" s="1135">
        <f>C171-C170</f>
        <v>-4</v>
      </c>
      <c r="D180" s="1135">
        <f t="shared" ref="D180:O180" si="83">D171-D170</f>
        <v>1</v>
      </c>
      <c r="E180" s="1135">
        <f t="shared" si="83"/>
        <v>-4</v>
      </c>
      <c r="F180" s="1135">
        <f t="shared" si="83"/>
        <v>0</v>
      </c>
      <c r="G180" s="1135">
        <f t="shared" si="83"/>
        <v>1</v>
      </c>
      <c r="H180" s="1135">
        <f t="shared" si="83"/>
        <v>1</v>
      </c>
      <c r="I180" s="1135">
        <f t="shared" si="83"/>
        <v>-2</v>
      </c>
      <c r="J180" s="1135">
        <f t="shared" si="83"/>
        <v>-2</v>
      </c>
      <c r="K180" s="1135">
        <f t="shared" si="83"/>
        <v>-5</v>
      </c>
      <c r="L180" s="1135">
        <f t="shared" si="83"/>
        <v>-6</v>
      </c>
      <c r="M180" s="1135">
        <f t="shared" si="83"/>
        <v>8</v>
      </c>
      <c r="N180" s="1135">
        <f t="shared" si="83"/>
        <v>-2</v>
      </c>
      <c r="O180" s="1136">
        <f t="shared" si="83"/>
        <v>-14</v>
      </c>
      <c r="P180" s="1136"/>
      <c r="Q180" s="839"/>
      <c r="R180" s="928"/>
      <c r="S180" s="269"/>
      <c r="T180" s="269"/>
      <c r="U180" s="269"/>
      <c r="V180" s="269"/>
      <c r="W180" s="269"/>
      <c r="X180" s="269"/>
      <c r="Y180" s="269"/>
      <c r="Z180" s="269"/>
      <c r="AA180" s="269"/>
      <c r="AB180" s="269"/>
      <c r="AC180" s="269"/>
      <c r="AD180" s="269"/>
      <c r="AE180" s="269"/>
      <c r="AF180" s="269"/>
      <c r="AG180" s="269"/>
      <c r="AH180" s="269"/>
      <c r="AI180" s="269"/>
      <c r="AJ180" s="311"/>
      <c r="AK180" s="311"/>
    </row>
    <row r="181" spans="1:37" ht="21" customHeight="1" x14ac:dyDescent="0.2">
      <c r="A181" s="243"/>
      <c r="B181" s="664"/>
      <c r="C181" s="647"/>
      <c r="D181" s="647"/>
      <c r="E181" s="647"/>
      <c r="F181" s="647"/>
      <c r="G181" s="647"/>
      <c r="H181" s="647"/>
      <c r="I181" s="647"/>
      <c r="J181" s="647"/>
      <c r="K181" s="647"/>
      <c r="L181" s="647"/>
      <c r="M181" s="647"/>
      <c r="N181" s="341"/>
      <c r="O181" s="648"/>
      <c r="P181" s="648"/>
      <c r="Q181" s="645"/>
    </row>
    <row r="182" spans="1:37" ht="15" x14ac:dyDescent="0.25">
      <c r="A182" s="1059" t="s">
        <v>156</v>
      </c>
      <c r="B182" s="239"/>
      <c r="C182" s="785"/>
      <c r="D182" s="785"/>
      <c r="E182" s="785"/>
      <c r="F182" s="785"/>
      <c r="G182" s="785"/>
      <c r="H182" s="785"/>
      <c r="I182" s="785"/>
      <c r="J182" s="785"/>
      <c r="K182" s="785"/>
      <c r="L182" s="785"/>
      <c r="M182" s="785"/>
      <c r="N182" s="785"/>
      <c r="O182" s="785"/>
      <c r="P182" s="785"/>
      <c r="Q182" s="645"/>
    </row>
    <row r="183" spans="1:37" ht="16.5" customHeight="1" x14ac:dyDescent="0.2">
      <c r="A183" s="1192" t="s">
        <v>227</v>
      </c>
      <c r="B183" s="1053" t="s">
        <v>353</v>
      </c>
      <c r="C183" s="700">
        <v>5</v>
      </c>
      <c r="D183" s="700">
        <v>7</v>
      </c>
      <c r="E183" s="700">
        <v>16</v>
      </c>
      <c r="F183" s="700">
        <v>9</v>
      </c>
      <c r="G183" s="700">
        <v>8</v>
      </c>
      <c r="H183" s="700">
        <v>4</v>
      </c>
      <c r="I183" s="700">
        <v>3</v>
      </c>
      <c r="J183" s="700">
        <v>3</v>
      </c>
      <c r="K183" s="700">
        <v>4</v>
      </c>
      <c r="L183" s="700">
        <v>11</v>
      </c>
      <c r="M183" s="700">
        <v>5</v>
      </c>
      <c r="N183" s="700">
        <v>0</v>
      </c>
      <c r="O183" s="794">
        <f>SUM(C183:N183)</f>
        <v>75</v>
      </c>
      <c r="P183" s="794"/>
      <c r="Q183" s="645"/>
    </row>
    <row r="184" spans="1:37" ht="16.5" customHeight="1" x14ac:dyDescent="0.2">
      <c r="A184" s="1196"/>
      <c r="B184" s="190" t="s">
        <v>354</v>
      </c>
      <c r="C184" s="687">
        <v>4</v>
      </c>
      <c r="D184" s="687">
        <v>14</v>
      </c>
      <c r="E184" s="687">
        <v>17</v>
      </c>
      <c r="F184" s="687">
        <v>15</v>
      </c>
      <c r="G184" s="687">
        <v>6</v>
      </c>
      <c r="H184" s="687">
        <v>11</v>
      </c>
      <c r="I184" s="687">
        <v>8</v>
      </c>
      <c r="J184" s="687">
        <v>11</v>
      </c>
      <c r="K184" s="687">
        <v>12</v>
      </c>
      <c r="L184" s="687">
        <v>8</v>
      </c>
      <c r="M184" s="687">
        <v>6</v>
      </c>
      <c r="N184" s="687">
        <v>0</v>
      </c>
      <c r="O184" s="697">
        <f>SUM(C184:N184)</f>
        <v>112</v>
      </c>
      <c r="P184" s="697"/>
      <c r="Q184" s="839"/>
    </row>
    <row r="185" spans="1:37" ht="16.5" customHeight="1" x14ac:dyDescent="0.2">
      <c r="A185" s="1196"/>
      <c r="B185" s="684" t="s">
        <v>355</v>
      </c>
      <c r="C185" s="686">
        <v>9</v>
      </c>
      <c r="D185" s="686">
        <v>16</v>
      </c>
      <c r="E185" s="686">
        <v>7</v>
      </c>
      <c r="F185" s="686">
        <v>21</v>
      </c>
      <c r="G185" s="686">
        <v>11</v>
      </c>
      <c r="H185" s="686">
        <v>13</v>
      </c>
      <c r="I185" s="686">
        <v>7</v>
      </c>
      <c r="J185" s="686">
        <v>10</v>
      </c>
      <c r="K185" s="686">
        <v>23</v>
      </c>
      <c r="L185" s="686">
        <v>9</v>
      </c>
      <c r="M185" s="686">
        <v>15</v>
      </c>
      <c r="N185" s="686">
        <v>0</v>
      </c>
      <c r="O185" s="696">
        <f>SUM(C185:N185)</f>
        <v>141</v>
      </c>
      <c r="P185" s="696"/>
      <c r="Q185" s="645"/>
    </row>
    <row r="186" spans="1:37" ht="16.5" hidden="1" customHeight="1" x14ac:dyDescent="0.2">
      <c r="A186" s="1196"/>
      <c r="B186" s="684" t="s">
        <v>356</v>
      </c>
      <c r="C186" s="686"/>
      <c r="D186" s="686"/>
      <c r="E186" s="686"/>
      <c r="F186" s="686"/>
      <c r="G186" s="686"/>
      <c r="H186" s="686"/>
      <c r="I186" s="686"/>
      <c r="J186" s="686"/>
      <c r="K186" s="686"/>
      <c r="L186" s="686"/>
      <c r="M186" s="686"/>
      <c r="N186" s="686"/>
      <c r="O186" s="696">
        <f>SUM(C186:N186)</f>
        <v>0</v>
      </c>
      <c r="P186" s="696"/>
      <c r="Q186" s="839"/>
    </row>
    <row r="187" spans="1:37" ht="16.5" customHeight="1" x14ac:dyDescent="0.2">
      <c r="A187" s="1196"/>
      <c r="B187" s="190" t="s">
        <v>362</v>
      </c>
      <c r="C187" s="687">
        <f>SUM(C183:C186)</f>
        <v>18</v>
      </c>
      <c r="D187" s="687">
        <f t="shared" ref="D187:N187" si="84">SUM(D183:D186)</f>
        <v>37</v>
      </c>
      <c r="E187" s="687">
        <f t="shared" si="84"/>
        <v>40</v>
      </c>
      <c r="F187" s="687">
        <f t="shared" si="84"/>
        <v>45</v>
      </c>
      <c r="G187" s="687">
        <f t="shared" si="84"/>
        <v>25</v>
      </c>
      <c r="H187" s="687">
        <f t="shared" si="84"/>
        <v>28</v>
      </c>
      <c r="I187" s="687">
        <f t="shared" si="84"/>
        <v>18</v>
      </c>
      <c r="J187" s="687">
        <f t="shared" si="84"/>
        <v>24</v>
      </c>
      <c r="K187" s="687">
        <f t="shared" si="84"/>
        <v>39</v>
      </c>
      <c r="L187" s="687">
        <f t="shared" si="84"/>
        <v>28</v>
      </c>
      <c r="M187" s="687">
        <f t="shared" si="84"/>
        <v>26</v>
      </c>
      <c r="N187" s="687">
        <f t="shared" si="84"/>
        <v>0</v>
      </c>
      <c r="O187" s="697">
        <f>SUM(O183:O186)</f>
        <v>328</v>
      </c>
      <c r="P187" s="697"/>
      <c r="Q187" s="839"/>
    </row>
    <row r="188" spans="1:37" ht="16.5" hidden="1" customHeight="1" x14ac:dyDescent="0.2">
      <c r="A188" s="1196"/>
      <c r="B188" s="695" t="s">
        <v>291</v>
      </c>
      <c r="C188" s="686">
        <v>11</v>
      </c>
      <c r="D188" s="686">
        <v>14</v>
      </c>
      <c r="E188" s="686">
        <v>10</v>
      </c>
      <c r="F188" s="686">
        <v>20</v>
      </c>
      <c r="G188" s="686">
        <v>9</v>
      </c>
      <c r="H188" s="686">
        <v>6</v>
      </c>
      <c r="I188" s="686">
        <v>16</v>
      </c>
      <c r="J188" s="686">
        <v>9</v>
      </c>
      <c r="K188" s="686">
        <v>20</v>
      </c>
      <c r="L188" s="686">
        <v>20</v>
      </c>
      <c r="M188" s="686">
        <v>11</v>
      </c>
      <c r="N188" s="686">
        <v>0</v>
      </c>
      <c r="O188" s="696">
        <f>SUM(C188:N188)</f>
        <v>146</v>
      </c>
      <c r="P188" s="696"/>
      <c r="Q188" s="645"/>
    </row>
    <row r="189" spans="1:37" ht="16.5" hidden="1" customHeight="1" x14ac:dyDescent="0.2">
      <c r="A189" s="1196"/>
      <c r="B189" s="695" t="s">
        <v>292</v>
      </c>
      <c r="C189" s="686">
        <v>13</v>
      </c>
      <c r="D189" s="686">
        <v>14</v>
      </c>
      <c r="E189" s="686">
        <v>11</v>
      </c>
      <c r="F189" s="686">
        <v>9</v>
      </c>
      <c r="G189" s="686">
        <v>11</v>
      </c>
      <c r="H189" s="686">
        <v>9</v>
      </c>
      <c r="I189" s="686">
        <v>10</v>
      </c>
      <c r="J189" s="686">
        <v>14</v>
      </c>
      <c r="K189" s="686">
        <v>12</v>
      </c>
      <c r="L189" s="686">
        <v>10</v>
      </c>
      <c r="M189" s="686">
        <v>8</v>
      </c>
      <c r="N189" s="686">
        <v>0</v>
      </c>
      <c r="O189" s="696">
        <f>SUM(C189:N189)</f>
        <v>121</v>
      </c>
      <c r="P189" s="696"/>
      <c r="Q189" s="839"/>
    </row>
    <row r="190" spans="1:37" s="644" customFormat="1" ht="16.5" customHeight="1" x14ac:dyDescent="0.2">
      <c r="A190" s="1196"/>
      <c r="B190" s="695" t="s">
        <v>293</v>
      </c>
      <c r="C190" s="686">
        <v>12</v>
      </c>
      <c r="D190" s="686">
        <v>16</v>
      </c>
      <c r="E190" s="686">
        <v>12</v>
      </c>
      <c r="F190" s="686">
        <v>15</v>
      </c>
      <c r="G190" s="686">
        <v>10</v>
      </c>
      <c r="H190" s="686">
        <v>6</v>
      </c>
      <c r="I190" s="686">
        <v>8</v>
      </c>
      <c r="J190" s="686">
        <v>10</v>
      </c>
      <c r="K190" s="686">
        <v>15</v>
      </c>
      <c r="L190" s="686">
        <v>11</v>
      </c>
      <c r="M190" s="686">
        <v>11</v>
      </c>
      <c r="N190" s="686">
        <v>0</v>
      </c>
      <c r="O190" s="696">
        <f>SUM(C190:N190)</f>
        <v>126</v>
      </c>
      <c r="P190" s="696"/>
      <c r="Q190" s="645"/>
      <c r="R190" s="928"/>
      <c r="S190" s="269"/>
      <c r="T190" s="269"/>
      <c r="U190" s="269"/>
      <c r="V190" s="269"/>
      <c r="W190" s="269"/>
      <c r="X190" s="269"/>
      <c r="Y190" s="269"/>
      <c r="Z190" s="269"/>
      <c r="AA190" s="269"/>
      <c r="AB190" s="269"/>
      <c r="AC190" s="269"/>
      <c r="AD190" s="269"/>
      <c r="AE190" s="269"/>
      <c r="AF190" s="269"/>
      <c r="AG190" s="269"/>
      <c r="AH190" s="269"/>
      <c r="AI190" s="269"/>
      <c r="AJ190" s="311"/>
      <c r="AK190" s="311"/>
    </row>
    <row r="191" spans="1:37" s="644" customFormat="1" ht="16.5" hidden="1" customHeight="1" x14ac:dyDescent="0.2">
      <c r="A191" s="1196"/>
      <c r="B191" s="695" t="s">
        <v>294</v>
      </c>
      <c r="C191" s="686">
        <v>7</v>
      </c>
      <c r="D191" s="686">
        <v>9</v>
      </c>
      <c r="E191" s="686">
        <v>7</v>
      </c>
      <c r="F191" s="686">
        <v>22</v>
      </c>
      <c r="G191" s="686">
        <v>11</v>
      </c>
      <c r="H191" s="686">
        <v>7</v>
      </c>
      <c r="I191" s="686">
        <v>12</v>
      </c>
      <c r="J191" s="686">
        <v>12</v>
      </c>
      <c r="K191" s="686">
        <v>14</v>
      </c>
      <c r="L191" s="686">
        <v>9</v>
      </c>
      <c r="M191" s="686">
        <v>7</v>
      </c>
      <c r="N191" s="686">
        <v>0</v>
      </c>
      <c r="O191" s="696">
        <f>SUM(C191:N191)</f>
        <v>117</v>
      </c>
      <c r="P191" s="696"/>
      <c r="Q191" s="839"/>
      <c r="R191" s="928"/>
      <c r="S191" s="269"/>
      <c r="T191" s="269"/>
      <c r="U191" s="269"/>
      <c r="V191" s="269"/>
      <c r="W191" s="269"/>
      <c r="X191" s="269"/>
      <c r="Y191" s="269"/>
      <c r="Z191" s="269"/>
      <c r="AA191" s="269"/>
      <c r="AB191" s="269"/>
      <c r="AC191" s="269"/>
      <c r="AD191" s="269"/>
      <c r="AE191" s="269"/>
      <c r="AF191" s="269"/>
      <c r="AG191" s="269"/>
      <c r="AH191" s="269"/>
      <c r="AI191" s="269"/>
      <c r="AJ191" s="311"/>
      <c r="AK191" s="311"/>
    </row>
    <row r="192" spans="1:37" s="644" customFormat="1" ht="16.5" hidden="1" customHeight="1" x14ac:dyDescent="0.2">
      <c r="A192" s="1196"/>
      <c r="B192" s="695" t="s">
        <v>269</v>
      </c>
      <c r="C192" s="686">
        <f>SUM(C188:C191)</f>
        <v>43</v>
      </c>
      <c r="D192" s="686">
        <f t="shared" ref="D192:M192" si="85">SUM(D188:D191)</f>
        <v>53</v>
      </c>
      <c r="E192" s="686">
        <f t="shared" si="85"/>
        <v>40</v>
      </c>
      <c r="F192" s="686">
        <f t="shared" si="85"/>
        <v>66</v>
      </c>
      <c r="G192" s="686">
        <f t="shared" si="85"/>
        <v>41</v>
      </c>
      <c r="H192" s="686">
        <f t="shared" si="85"/>
        <v>28</v>
      </c>
      <c r="I192" s="686">
        <f t="shared" si="85"/>
        <v>46</v>
      </c>
      <c r="J192" s="686">
        <f t="shared" si="85"/>
        <v>45</v>
      </c>
      <c r="K192" s="686">
        <f t="shared" si="85"/>
        <v>61</v>
      </c>
      <c r="L192" s="686">
        <f t="shared" si="85"/>
        <v>50</v>
      </c>
      <c r="M192" s="686">
        <f t="shared" si="85"/>
        <v>37</v>
      </c>
      <c r="N192" s="686">
        <f>SUM(N188:N191)</f>
        <v>0</v>
      </c>
      <c r="O192" s="696">
        <f>SUM(O188:O191)</f>
        <v>510</v>
      </c>
      <c r="P192" s="696"/>
      <c r="Q192" s="839"/>
      <c r="R192" s="928"/>
      <c r="S192" s="269"/>
      <c r="T192" s="269"/>
      <c r="U192" s="269"/>
      <c r="V192" s="269"/>
      <c r="W192" s="269"/>
      <c r="X192" s="269"/>
      <c r="Y192" s="269"/>
      <c r="Z192" s="269"/>
      <c r="AA192" s="269"/>
      <c r="AB192" s="269"/>
      <c r="AC192" s="269"/>
      <c r="AD192" s="269"/>
      <c r="AE192" s="269"/>
      <c r="AF192" s="269"/>
      <c r="AG192" s="269"/>
      <c r="AH192" s="269"/>
      <c r="AI192" s="269"/>
      <c r="AJ192" s="311"/>
      <c r="AK192" s="311"/>
    </row>
    <row r="193" spans="1:37" s="644" customFormat="1" ht="16.5" customHeight="1" x14ac:dyDescent="0.2">
      <c r="A193" s="1196"/>
      <c r="B193" s="190" t="s">
        <v>582</v>
      </c>
      <c r="C193" s="687">
        <f>C185-C190</f>
        <v>-3</v>
      </c>
      <c r="D193" s="687">
        <f t="shared" ref="D193:O193" si="86">D185-D190</f>
        <v>0</v>
      </c>
      <c r="E193" s="687">
        <f t="shared" si="86"/>
        <v>-5</v>
      </c>
      <c r="F193" s="687">
        <f t="shared" si="86"/>
        <v>6</v>
      </c>
      <c r="G193" s="687">
        <f t="shared" si="86"/>
        <v>1</v>
      </c>
      <c r="H193" s="687">
        <f t="shared" si="86"/>
        <v>7</v>
      </c>
      <c r="I193" s="687">
        <f t="shared" si="86"/>
        <v>-1</v>
      </c>
      <c r="J193" s="687">
        <f t="shared" si="86"/>
        <v>0</v>
      </c>
      <c r="K193" s="687">
        <f t="shared" si="86"/>
        <v>8</v>
      </c>
      <c r="L193" s="687">
        <f t="shared" si="86"/>
        <v>-2</v>
      </c>
      <c r="M193" s="687">
        <f t="shared" si="86"/>
        <v>4</v>
      </c>
      <c r="N193" s="687">
        <f t="shared" si="86"/>
        <v>0</v>
      </c>
      <c r="O193" s="697">
        <f t="shared" si="86"/>
        <v>15</v>
      </c>
      <c r="P193" s="697"/>
      <c r="Q193" s="839"/>
      <c r="R193" s="928"/>
      <c r="S193" s="269"/>
      <c r="T193" s="269"/>
      <c r="U193" s="269"/>
      <c r="V193" s="269"/>
      <c r="W193" s="269"/>
      <c r="X193" s="269"/>
      <c r="Y193" s="269"/>
      <c r="Z193" s="269"/>
      <c r="AA193" s="269"/>
      <c r="AB193" s="269"/>
      <c r="AC193" s="269"/>
      <c r="AD193" s="269"/>
      <c r="AE193" s="269"/>
      <c r="AF193" s="269"/>
      <c r="AG193" s="269"/>
      <c r="AH193" s="269"/>
      <c r="AI193" s="269"/>
      <c r="AJ193" s="311"/>
      <c r="AK193" s="311"/>
    </row>
    <row r="194" spans="1:37" s="644" customFormat="1" ht="16.5" customHeight="1" x14ac:dyDescent="0.2">
      <c r="A194" s="1196"/>
      <c r="B194" s="1165" t="s">
        <v>584</v>
      </c>
      <c r="C194" s="1177">
        <f>C185-C184</f>
        <v>5</v>
      </c>
      <c r="D194" s="1177">
        <f t="shared" ref="D194:O194" si="87">D185-D184</f>
        <v>2</v>
      </c>
      <c r="E194" s="1177">
        <f t="shared" si="87"/>
        <v>-10</v>
      </c>
      <c r="F194" s="1177">
        <f t="shared" si="87"/>
        <v>6</v>
      </c>
      <c r="G194" s="1177">
        <f t="shared" si="87"/>
        <v>5</v>
      </c>
      <c r="H194" s="1177">
        <f t="shared" si="87"/>
        <v>2</v>
      </c>
      <c r="I194" s="1177">
        <f t="shared" si="87"/>
        <v>-1</v>
      </c>
      <c r="J194" s="1177">
        <f t="shared" si="87"/>
        <v>-1</v>
      </c>
      <c r="K194" s="1177">
        <f t="shared" si="87"/>
        <v>11</v>
      </c>
      <c r="L194" s="1177">
        <f t="shared" si="87"/>
        <v>1</v>
      </c>
      <c r="M194" s="1177">
        <f t="shared" si="87"/>
        <v>9</v>
      </c>
      <c r="N194" s="1177">
        <f t="shared" si="87"/>
        <v>0</v>
      </c>
      <c r="O194" s="1178">
        <f t="shared" si="87"/>
        <v>29</v>
      </c>
      <c r="P194" s="1178"/>
      <c r="Q194" s="839"/>
      <c r="R194" s="928"/>
      <c r="S194" s="269"/>
      <c r="T194" s="269"/>
      <c r="U194" s="269"/>
      <c r="V194" s="269"/>
      <c r="W194" s="269"/>
      <c r="X194" s="269"/>
      <c r="Y194" s="269"/>
      <c r="Z194" s="269"/>
      <c r="AA194" s="269"/>
      <c r="AB194" s="269"/>
      <c r="AC194" s="269"/>
      <c r="AD194" s="269"/>
      <c r="AE194" s="269"/>
      <c r="AF194" s="269"/>
      <c r="AG194" s="269"/>
      <c r="AH194" s="269"/>
      <c r="AI194" s="269"/>
      <c r="AJ194" s="311"/>
      <c r="AK194" s="311"/>
    </row>
    <row r="195" spans="1:37" ht="16.5" customHeight="1" x14ac:dyDescent="0.2">
      <c r="A195" s="1276" t="s">
        <v>298</v>
      </c>
      <c r="B195" s="190" t="s">
        <v>353</v>
      </c>
      <c r="C195" s="687">
        <v>6</v>
      </c>
      <c r="D195" s="687">
        <v>10</v>
      </c>
      <c r="E195" s="687">
        <v>3</v>
      </c>
      <c r="F195" s="687">
        <v>7</v>
      </c>
      <c r="G195" s="687">
        <v>8</v>
      </c>
      <c r="H195" s="687">
        <v>5</v>
      </c>
      <c r="I195" s="687">
        <v>1</v>
      </c>
      <c r="J195" s="687">
        <v>5</v>
      </c>
      <c r="K195" s="687">
        <v>7</v>
      </c>
      <c r="L195" s="687">
        <v>9</v>
      </c>
      <c r="M195" s="687">
        <v>4</v>
      </c>
      <c r="N195" s="687">
        <v>0</v>
      </c>
      <c r="O195" s="697">
        <f>SUM(C195:N195)</f>
        <v>65</v>
      </c>
      <c r="P195" s="697"/>
      <c r="Q195" s="839"/>
    </row>
    <row r="196" spans="1:37" ht="16.5" customHeight="1" x14ac:dyDescent="0.2">
      <c r="A196" s="1273"/>
      <c r="B196" s="684" t="s">
        <v>354</v>
      </c>
      <c r="C196" s="686">
        <v>4</v>
      </c>
      <c r="D196" s="686">
        <v>11</v>
      </c>
      <c r="E196" s="686">
        <v>9</v>
      </c>
      <c r="F196" s="686">
        <v>13</v>
      </c>
      <c r="G196" s="686">
        <v>3</v>
      </c>
      <c r="H196" s="686">
        <v>7</v>
      </c>
      <c r="I196" s="686">
        <v>6</v>
      </c>
      <c r="J196" s="686">
        <v>3</v>
      </c>
      <c r="K196" s="686">
        <v>6</v>
      </c>
      <c r="L196" s="686">
        <v>9</v>
      </c>
      <c r="M196" s="686">
        <v>9</v>
      </c>
      <c r="N196" s="686">
        <v>0</v>
      </c>
      <c r="O196" s="696">
        <f>SUM(C196:N196)</f>
        <v>80</v>
      </c>
      <c r="P196" s="696"/>
      <c r="Q196" s="645"/>
    </row>
    <row r="197" spans="1:37" ht="16.5" customHeight="1" x14ac:dyDescent="0.2">
      <c r="A197" s="1273"/>
      <c r="B197" s="190" t="s">
        <v>355</v>
      </c>
      <c r="C197" s="687">
        <v>6</v>
      </c>
      <c r="D197" s="687">
        <v>13</v>
      </c>
      <c r="E197" s="687">
        <v>15</v>
      </c>
      <c r="F197" s="687">
        <v>12</v>
      </c>
      <c r="G197" s="687">
        <v>10</v>
      </c>
      <c r="H197" s="687">
        <v>10</v>
      </c>
      <c r="I197" s="687">
        <v>5</v>
      </c>
      <c r="J197" s="687">
        <v>19</v>
      </c>
      <c r="K197" s="687">
        <v>23</v>
      </c>
      <c r="L197" s="687">
        <v>5</v>
      </c>
      <c r="M197" s="687">
        <v>11</v>
      </c>
      <c r="N197" s="687">
        <v>0</v>
      </c>
      <c r="O197" s="697">
        <f>SUM(C197:N197)</f>
        <v>129</v>
      </c>
      <c r="P197" s="697"/>
      <c r="Q197" s="839"/>
    </row>
    <row r="198" spans="1:37" ht="16.5" hidden="1" customHeight="1" x14ac:dyDescent="0.2">
      <c r="A198" s="1273"/>
      <c r="B198" s="684" t="s">
        <v>356</v>
      </c>
      <c r="C198" s="686"/>
      <c r="D198" s="686"/>
      <c r="E198" s="686"/>
      <c r="F198" s="686"/>
      <c r="G198" s="686"/>
      <c r="H198" s="686"/>
      <c r="I198" s="686"/>
      <c r="J198" s="686"/>
      <c r="K198" s="686"/>
      <c r="L198" s="686"/>
      <c r="M198" s="686"/>
      <c r="N198" s="686"/>
      <c r="O198" s="696">
        <f>SUM(C198:N198)</f>
        <v>0</v>
      </c>
      <c r="P198" s="696"/>
      <c r="Q198" s="839"/>
    </row>
    <row r="199" spans="1:37" ht="16.5" customHeight="1" x14ac:dyDescent="0.2">
      <c r="A199" s="1273"/>
      <c r="B199" s="684" t="s">
        <v>362</v>
      </c>
      <c r="C199" s="686">
        <f>SUM(C195:C198)</f>
        <v>16</v>
      </c>
      <c r="D199" s="686">
        <f t="shared" ref="D199:N199" si="88">SUM(D195:D198)</f>
        <v>34</v>
      </c>
      <c r="E199" s="686">
        <f t="shared" si="88"/>
        <v>27</v>
      </c>
      <c r="F199" s="686">
        <f t="shared" si="88"/>
        <v>32</v>
      </c>
      <c r="G199" s="686">
        <f t="shared" si="88"/>
        <v>21</v>
      </c>
      <c r="H199" s="686">
        <f t="shared" si="88"/>
        <v>22</v>
      </c>
      <c r="I199" s="686">
        <f t="shared" si="88"/>
        <v>12</v>
      </c>
      <c r="J199" s="686">
        <f t="shared" si="88"/>
        <v>27</v>
      </c>
      <c r="K199" s="686">
        <f t="shared" si="88"/>
        <v>36</v>
      </c>
      <c r="L199" s="686">
        <f t="shared" si="88"/>
        <v>23</v>
      </c>
      <c r="M199" s="686">
        <f t="shared" si="88"/>
        <v>24</v>
      </c>
      <c r="N199" s="686">
        <f t="shared" si="88"/>
        <v>0</v>
      </c>
      <c r="O199" s="696">
        <f>SUM(O195:O198)</f>
        <v>274</v>
      </c>
      <c r="P199" s="696"/>
      <c r="Q199" s="839"/>
    </row>
    <row r="200" spans="1:37" ht="16.5" hidden="1" customHeight="1" x14ac:dyDescent="0.2">
      <c r="A200" s="1273"/>
      <c r="B200" s="695" t="s">
        <v>291</v>
      </c>
      <c r="C200" s="686">
        <v>12</v>
      </c>
      <c r="D200" s="686">
        <v>10</v>
      </c>
      <c r="E200" s="686">
        <v>6</v>
      </c>
      <c r="F200" s="686">
        <v>15</v>
      </c>
      <c r="G200" s="686">
        <v>6</v>
      </c>
      <c r="H200" s="686">
        <v>4</v>
      </c>
      <c r="I200" s="686">
        <v>10</v>
      </c>
      <c r="J200" s="686">
        <v>11</v>
      </c>
      <c r="K200" s="686">
        <v>20</v>
      </c>
      <c r="L200" s="686">
        <v>14</v>
      </c>
      <c r="M200" s="686">
        <v>12</v>
      </c>
      <c r="N200" s="686">
        <v>0</v>
      </c>
      <c r="O200" s="696">
        <f>SUM(C200:N200)</f>
        <v>120</v>
      </c>
      <c r="P200" s="696"/>
      <c r="Q200" s="645"/>
    </row>
    <row r="201" spans="1:37" ht="16.5" hidden="1" customHeight="1" x14ac:dyDescent="0.2">
      <c r="A201" s="1273"/>
      <c r="B201" s="695" t="s">
        <v>292</v>
      </c>
      <c r="C201" s="686">
        <v>13</v>
      </c>
      <c r="D201" s="686">
        <v>13</v>
      </c>
      <c r="E201" s="686">
        <v>9</v>
      </c>
      <c r="F201" s="686">
        <v>16</v>
      </c>
      <c r="G201" s="686">
        <v>4</v>
      </c>
      <c r="H201" s="686">
        <v>8</v>
      </c>
      <c r="I201" s="686">
        <v>12</v>
      </c>
      <c r="J201" s="686">
        <v>5</v>
      </c>
      <c r="K201" s="686">
        <v>9</v>
      </c>
      <c r="L201" s="686">
        <v>19</v>
      </c>
      <c r="M201" s="686">
        <v>4</v>
      </c>
      <c r="N201" s="686">
        <v>0</v>
      </c>
      <c r="O201" s="696">
        <f>SUM(C201:N201)</f>
        <v>112</v>
      </c>
      <c r="P201" s="696"/>
      <c r="Q201" s="839"/>
    </row>
    <row r="202" spans="1:37" s="644" customFormat="1" ht="16.5" customHeight="1" x14ac:dyDescent="0.2">
      <c r="A202" s="1273"/>
      <c r="B202" s="875" t="s">
        <v>293</v>
      </c>
      <c r="C202" s="687">
        <v>15</v>
      </c>
      <c r="D202" s="687">
        <v>12</v>
      </c>
      <c r="E202" s="687">
        <v>13</v>
      </c>
      <c r="F202" s="687">
        <v>10</v>
      </c>
      <c r="G202" s="687">
        <v>13</v>
      </c>
      <c r="H202" s="687">
        <v>5</v>
      </c>
      <c r="I202" s="687">
        <v>11</v>
      </c>
      <c r="J202" s="687">
        <v>9</v>
      </c>
      <c r="K202" s="687">
        <v>18</v>
      </c>
      <c r="L202" s="687">
        <v>10</v>
      </c>
      <c r="M202" s="687">
        <v>11</v>
      </c>
      <c r="N202" s="687">
        <v>0</v>
      </c>
      <c r="O202" s="697">
        <f>SUM(C202:N202)</f>
        <v>127</v>
      </c>
      <c r="P202" s="697"/>
      <c r="Q202" s="839"/>
      <c r="R202" s="928"/>
      <c r="S202" s="269"/>
      <c r="T202" s="269"/>
      <c r="U202" s="269"/>
      <c r="V202" s="269"/>
      <c r="W202" s="269"/>
      <c r="X202" s="269"/>
      <c r="Y202" s="269"/>
      <c r="Z202" s="269"/>
      <c r="AA202" s="269"/>
      <c r="AB202" s="269"/>
      <c r="AC202" s="269"/>
      <c r="AD202" s="269"/>
      <c r="AE202" s="269"/>
      <c r="AF202" s="269"/>
      <c r="AG202" s="269"/>
      <c r="AH202" s="269"/>
      <c r="AI202" s="269"/>
      <c r="AJ202" s="311"/>
      <c r="AK202" s="311"/>
    </row>
    <row r="203" spans="1:37" s="644" customFormat="1" ht="16.5" hidden="1" customHeight="1" x14ac:dyDescent="0.2">
      <c r="A203" s="1273"/>
      <c r="B203" s="695" t="s">
        <v>294</v>
      </c>
      <c r="C203" s="686">
        <v>4</v>
      </c>
      <c r="D203" s="686">
        <v>8</v>
      </c>
      <c r="E203" s="686">
        <v>7</v>
      </c>
      <c r="F203" s="686">
        <v>19</v>
      </c>
      <c r="G203" s="686">
        <v>5</v>
      </c>
      <c r="H203" s="686">
        <v>11</v>
      </c>
      <c r="I203" s="686">
        <v>6</v>
      </c>
      <c r="J203" s="686">
        <v>11</v>
      </c>
      <c r="K203" s="686">
        <v>9</v>
      </c>
      <c r="L203" s="686">
        <v>5</v>
      </c>
      <c r="M203" s="686">
        <v>9</v>
      </c>
      <c r="N203" s="686">
        <v>0</v>
      </c>
      <c r="O203" s="696">
        <f>SUM(C203:N203)</f>
        <v>94</v>
      </c>
      <c r="P203" s="696"/>
      <c r="Q203" s="839"/>
      <c r="R203" s="928"/>
      <c r="S203" s="269"/>
      <c r="T203" s="269"/>
      <c r="U203" s="269"/>
      <c r="V203" s="269"/>
      <c r="W203" s="269"/>
      <c r="X203" s="269"/>
      <c r="Y203" s="269"/>
      <c r="Z203" s="269"/>
      <c r="AA203" s="269"/>
      <c r="AB203" s="269"/>
      <c r="AC203" s="269"/>
      <c r="AD203" s="269"/>
      <c r="AE203" s="269"/>
      <c r="AF203" s="269"/>
      <c r="AG203" s="269"/>
      <c r="AH203" s="269"/>
      <c r="AI203" s="269"/>
      <c r="AJ203" s="311"/>
      <c r="AK203" s="311"/>
    </row>
    <row r="204" spans="1:37" s="644" customFormat="1" ht="16.5" hidden="1" customHeight="1" x14ac:dyDescent="0.2">
      <c r="A204" s="1273"/>
      <c r="B204" s="695" t="s">
        <v>269</v>
      </c>
      <c r="C204" s="686">
        <f>SUM(C200:C203)</f>
        <v>44</v>
      </c>
      <c r="D204" s="686">
        <f t="shared" ref="D204:M204" si="89">SUM(D200:D203)</f>
        <v>43</v>
      </c>
      <c r="E204" s="686">
        <f t="shared" si="89"/>
        <v>35</v>
      </c>
      <c r="F204" s="686">
        <f t="shared" si="89"/>
        <v>60</v>
      </c>
      <c r="G204" s="686">
        <f t="shared" si="89"/>
        <v>28</v>
      </c>
      <c r="H204" s="686">
        <f t="shared" si="89"/>
        <v>28</v>
      </c>
      <c r="I204" s="686">
        <f t="shared" si="89"/>
        <v>39</v>
      </c>
      <c r="J204" s="686">
        <f t="shared" si="89"/>
        <v>36</v>
      </c>
      <c r="K204" s="686">
        <f t="shared" si="89"/>
        <v>56</v>
      </c>
      <c r="L204" s="686">
        <f t="shared" si="89"/>
        <v>48</v>
      </c>
      <c r="M204" s="686">
        <f t="shared" si="89"/>
        <v>36</v>
      </c>
      <c r="N204" s="686">
        <f>SUM(N200:N203)</f>
        <v>0</v>
      </c>
      <c r="O204" s="696">
        <f>SUM(O200:O203)</f>
        <v>453</v>
      </c>
      <c r="P204" s="696"/>
      <c r="Q204" s="839"/>
      <c r="R204" s="928"/>
      <c r="S204" s="269"/>
      <c r="T204" s="269"/>
      <c r="U204" s="269"/>
      <c r="V204" s="269"/>
      <c r="W204" s="269"/>
      <c r="X204" s="269"/>
      <c r="Y204" s="269"/>
      <c r="Z204" s="269"/>
      <c r="AA204" s="269"/>
      <c r="AB204" s="269"/>
      <c r="AC204" s="269"/>
      <c r="AD204" s="269"/>
      <c r="AE204" s="269"/>
      <c r="AF204" s="269"/>
      <c r="AG204" s="269"/>
      <c r="AH204" s="269"/>
      <c r="AI204" s="269"/>
      <c r="AJ204" s="311"/>
      <c r="AK204" s="311"/>
    </row>
    <row r="205" spans="1:37" s="644" customFormat="1" ht="16.5" customHeight="1" x14ac:dyDescent="0.2">
      <c r="A205" s="1273"/>
      <c r="B205" s="684" t="s">
        <v>582</v>
      </c>
      <c r="C205" s="686">
        <f>C197-C202</f>
        <v>-9</v>
      </c>
      <c r="D205" s="686">
        <f t="shared" ref="D205:O205" si="90">D197-D202</f>
        <v>1</v>
      </c>
      <c r="E205" s="686">
        <f t="shared" si="90"/>
        <v>2</v>
      </c>
      <c r="F205" s="686">
        <f t="shared" si="90"/>
        <v>2</v>
      </c>
      <c r="G205" s="686">
        <f t="shared" si="90"/>
        <v>-3</v>
      </c>
      <c r="H205" s="686">
        <f t="shared" si="90"/>
        <v>5</v>
      </c>
      <c r="I205" s="686">
        <f t="shared" si="90"/>
        <v>-6</v>
      </c>
      <c r="J205" s="686">
        <f t="shared" si="90"/>
        <v>10</v>
      </c>
      <c r="K205" s="686">
        <f t="shared" si="90"/>
        <v>5</v>
      </c>
      <c r="L205" s="686">
        <f t="shared" si="90"/>
        <v>-5</v>
      </c>
      <c r="M205" s="686">
        <f t="shared" si="90"/>
        <v>0</v>
      </c>
      <c r="N205" s="686">
        <f t="shared" si="90"/>
        <v>0</v>
      </c>
      <c r="O205" s="696">
        <f t="shared" si="90"/>
        <v>2</v>
      </c>
      <c r="P205" s="696"/>
      <c r="Q205" s="645"/>
      <c r="R205" s="928"/>
      <c r="S205" s="269"/>
      <c r="T205" s="269"/>
      <c r="U205" s="269"/>
      <c r="V205" s="269"/>
      <c r="W205" s="269"/>
      <c r="X205" s="269"/>
      <c r="Y205" s="269"/>
      <c r="Z205" s="269"/>
      <c r="AA205" s="269"/>
      <c r="AB205" s="269"/>
      <c r="AC205" s="269"/>
      <c r="AD205" s="269"/>
      <c r="AE205" s="269"/>
      <c r="AF205" s="269"/>
      <c r="AG205" s="269"/>
      <c r="AH205" s="269"/>
      <c r="AI205" s="269"/>
      <c r="AJ205" s="311"/>
      <c r="AK205" s="311"/>
    </row>
    <row r="206" spans="1:37" s="644" customFormat="1" ht="16.5" customHeight="1" x14ac:dyDescent="0.2">
      <c r="A206" s="1273"/>
      <c r="B206" s="1054" t="s">
        <v>584</v>
      </c>
      <c r="C206" s="1049">
        <f>C197-C196</f>
        <v>2</v>
      </c>
      <c r="D206" s="1049">
        <f t="shared" ref="D206:O206" si="91">D197-D196</f>
        <v>2</v>
      </c>
      <c r="E206" s="1049">
        <f t="shared" si="91"/>
        <v>6</v>
      </c>
      <c r="F206" s="1049">
        <f t="shared" si="91"/>
        <v>-1</v>
      </c>
      <c r="G206" s="1049">
        <f t="shared" si="91"/>
        <v>7</v>
      </c>
      <c r="H206" s="1049">
        <f t="shared" si="91"/>
        <v>3</v>
      </c>
      <c r="I206" s="1049">
        <f t="shared" si="91"/>
        <v>-1</v>
      </c>
      <c r="J206" s="1049">
        <f t="shared" si="91"/>
        <v>16</v>
      </c>
      <c r="K206" s="1049">
        <f t="shared" si="91"/>
        <v>17</v>
      </c>
      <c r="L206" s="1049">
        <f t="shared" si="91"/>
        <v>-4</v>
      </c>
      <c r="M206" s="1049">
        <f t="shared" si="91"/>
        <v>2</v>
      </c>
      <c r="N206" s="1049">
        <f t="shared" si="91"/>
        <v>0</v>
      </c>
      <c r="O206" s="1050">
        <f t="shared" si="91"/>
        <v>49</v>
      </c>
      <c r="P206" s="1050"/>
      <c r="Q206" s="839"/>
      <c r="R206" s="928"/>
      <c r="S206" s="269"/>
      <c r="T206" s="269"/>
      <c r="U206" s="269"/>
      <c r="V206" s="269"/>
      <c r="W206" s="269"/>
      <c r="X206" s="269"/>
      <c r="Y206" s="269"/>
      <c r="Z206" s="269"/>
      <c r="AA206" s="269"/>
      <c r="AB206" s="269"/>
      <c r="AC206" s="269"/>
      <c r="AD206" s="269"/>
      <c r="AE206" s="269"/>
      <c r="AF206" s="269"/>
      <c r="AG206" s="269"/>
      <c r="AH206" s="269"/>
      <c r="AI206" s="269"/>
      <c r="AJ206" s="311"/>
      <c r="AK206" s="311"/>
    </row>
    <row r="207" spans="1:37" ht="16.5" customHeight="1" x14ac:dyDescent="0.2">
      <c r="A207" s="1260" t="s">
        <v>228</v>
      </c>
      <c r="B207" s="684" t="s">
        <v>353</v>
      </c>
      <c r="C207" s="686">
        <v>4</v>
      </c>
      <c r="D207" s="686">
        <v>6</v>
      </c>
      <c r="E207" s="686">
        <v>3</v>
      </c>
      <c r="F207" s="686">
        <v>7</v>
      </c>
      <c r="G207" s="686">
        <v>6</v>
      </c>
      <c r="H207" s="686">
        <v>3</v>
      </c>
      <c r="I207" s="686">
        <v>0</v>
      </c>
      <c r="J207" s="686">
        <v>4</v>
      </c>
      <c r="K207" s="686">
        <v>5</v>
      </c>
      <c r="L207" s="686">
        <v>8</v>
      </c>
      <c r="M207" s="686">
        <v>1</v>
      </c>
      <c r="N207" s="686">
        <v>0</v>
      </c>
      <c r="O207" s="696">
        <f>SUM(C207:N207)</f>
        <v>47</v>
      </c>
      <c r="P207" s="696"/>
      <c r="Q207" s="645"/>
    </row>
    <row r="208" spans="1:37" ht="16.5" customHeight="1" x14ac:dyDescent="0.2">
      <c r="A208" s="1196"/>
      <c r="B208" s="190" t="s">
        <v>354</v>
      </c>
      <c r="C208" s="687">
        <v>1</v>
      </c>
      <c r="D208" s="687">
        <v>10</v>
      </c>
      <c r="E208" s="687">
        <v>6</v>
      </c>
      <c r="F208" s="687">
        <v>10</v>
      </c>
      <c r="G208" s="687">
        <v>2</v>
      </c>
      <c r="H208" s="687">
        <v>7</v>
      </c>
      <c r="I208" s="687">
        <v>5</v>
      </c>
      <c r="J208" s="687">
        <v>2</v>
      </c>
      <c r="K208" s="687">
        <v>5</v>
      </c>
      <c r="L208" s="687">
        <v>8</v>
      </c>
      <c r="M208" s="687">
        <v>6</v>
      </c>
      <c r="N208" s="687">
        <v>0</v>
      </c>
      <c r="O208" s="697">
        <f>SUM(C208:N208)</f>
        <v>62</v>
      </c>
      <c r="P208" s="697"/>
      <c r="Q208" s="839"/>
    </row>
    <row r="209" spans="1:37" ht="16.5" customHeight="1" x14ac:dyDescent="0.2">
      <c r="A209" s="1196"/>
      <c r="B209" s="684" t="s">
        <v>355</v>
      </c>
      <c r="C209" s="686">
        <v>5</v>
      </c>
      <c r="D209" s="686">
        <v>11</v>
      </c>
      <c r="E209" s="686">
        <v>12</v>
      </c>
      <c r="F209" s="686">
        <v>9</v>
      </c>
      <c r="G209" s="686">
        <v>6</v>
      </c>
      <c r="H209" s="686">
        <v>8</v>
      </c>
      <c r="I209" s="686">
        <v>4</v>
      </c>
      <c r="J209" s="686">
        <v>14</v>
      </c>
      <c r="K209" s="686">
        <v>21</v>
      </c>
      <c r="L209" s="686">
        <v>4</v>
      </c>
      <c r="M209" s="686">
        <v>5</v>
      </c>
      <c r="N209" s="686">
        <v>0</v>
      </c>
      <c r="O209" s="696">
        <f>SUM(C209:N209)</f>
        <v>99</v>
      </c>
      <c r="P209" s="696"/>
      <c r="Q209" s="645"/>
    </row>
    <row r="210" spans="1:37" ht="17.25" hidden="1" customHeight="1" x14ac:dyDescent="0.2">
      <c r="A210" s="1196"/>
      <c r="B210" s="684" t="s">
        <v>356</v>
      </c>
      <c r="C210" s="686"/>
      <c r="D210" s="686"/>
      <c r="E210" s="686"/>
      <c r="F210" s="686"/>
      <c r="G210" s="686"/>
      <c r="H210" s="686"/>
      <c r="I210" s="686"/>
      <c r="J210" s="686"/>
      <c r="K210" s="686"/>
      <c r="L210" s="686"/>
      <c r="M210" s="686"/>
      <c r="N210" s="686"/>
      <c r="O210" s="696">
        <f>SUM(C210:N210)</f>
        <v>0</v>
      </c>
      <c r="P210" s="696"/>
      <c r="Q210" s="839"/>
    </row>
    <row r="211" spans="1:37" ht="16.5" customHeight="1" x14ac:dyDescent="0.2">
      <c r="A211" s="1196"/>
      <c r="B211" s="190" t="s">
        <v>362</v>
      </c>
      <c r="C211" s="687">
        <f>SUM(C207:C210)</f>
        <v>10</v>
      </c>
      <c r="D211" s="687">
        <f t="shared" ref="D211:N211" si="92">SUM(D207:D210)</f>
        <v>27</v>
      </c>
      <c r="E211" s="687">
        <f t="shared" si="92"/>
        <v>21</v>
      </c>
      <c r="F211" s="687">
        <f t="shared" si="92"/>
        <v>26</v>
      </c>
      <c r="G211" s="687">
        <f t="shared" si="92"/>
        <v>14</v>
      </c>
      <c r="H211" s="687">
        <f t="shared" si="92"/>
        <v>18</v>
      </c>
      <c r="I211" s="687">
        <f t="shared" si="92"/>
        <v>9</v>
      </c>
      <c r="J211" s="687">
        <f t="shared" si="92"/>
        <v>20</v>
      </c>
      <c r="K211" s="687">
        <f t="shared" si="92"/>
        <v>31</v>
      </c>
      <c r="L211" s="687">
        <f t="shared" si="92"/>
        <v>20</v>
      </c>
      <c r="M211" s="687">
        <f t="shared" si="92"/>
        <v>12</v>
      </c>
      <c r="N211" s="687">
        <f t="shared" si="92"/>
        <v>0</v>
      </c>
      <c r="O211" s="697">
        <f>SUM(O207:O210)</f>
        <v>208</v>
      </c>
      <c r="P211" s="697"/>
      <c r="Q211" s="839"/>
    </row>
    <row r="212" spans="1:37" ht="16.5" hidden="1" customHeight="1" x14ac:dyDescent="0.2">
      <c r="A212" s="1196"/>
      <c r="B212" s="695" t="s">
        <v>291</v>
      </c>
      <c r="C212" s="686">
        <v>10</v>
      </c>
      <c r="D212" s="686">
        <v>6</v>
      </c>
      <c r="E212" s="686">
        <v>6</v>
      </c>
      <c r="F212" s="686">
        <v>10</v>
      </c>
      <c r="G212" s="686">
        <v>4</v>
      </c>
      <c r="H212" s="686">
        <v>4</v>
      </c>
      <c r="I212" s="686">
        <v>9</v>
      </c>
      <c r="J212" s="686">
        <v>6</v>
      </c>
      <c r="K212" s="686">
        <v>19</v>
      </c>
      <c r="L212" s="686">
        <v>9</v>
      </c>
      <c r="M212" s="686">
        <v>5</v>
      </c>
      <c r="N212" s="686">
        <v>0</v>
      </c>
      <c r="O212" s="696">
        <f>SUM(C212:N212)</f>
        <v>88</v>
      </c>
      <c r="P212" s="696"/>
      <c r="Q212" s="645"/>
    </row>
    <row r="213" spans="1:37" ht="15.75" hidden="1" customHeight="1" x14ac:dyDescent="0.2">
      <c r="A213" s="1196"/>
      <c r="B213" s="695" t="s">
        <v>292</v>
      </c>
      <c r="C213" s="686">
        <v>9</v>
      </c>
      <c r="D213" s="686">
        <v>10</v>
      </c>
      <c r="E213" s="686">
        <v>7</v>
      </c>
      <c r="F213" s="686">
        <v>9</v>
      </c>
      <c r="G213" s="686">
        <v>4</v>
      </c>
      <c r="H213" s="686">
        <v>8</v>
      </c>
      <c r="I213" s="686">
        <v>10</v>
      </c>
      <c r="J213" s="686">
        <v>4</v>
      </c>
      <c r="K213" s="686">
        <v>6</v>
      </c>
      <c r="L213" s="686">
        <v>12</v>
      </c>
      <c r="M213" s="686">
        <v>2</v>
      </c>
      <c r="N213" s="686">
        <v>0</v>
      </c>
      <c r="O213" s="696">
        <f>SUM(C213:N213)</f>
        <v>81</v>
      </c>
      <c r="P213" s="696"/>
      <c r="Q213" s="839"/>
    </row>
    <row r="214" spans="1:37" s="644" customFormat="1" ht="15.75" customHeight="1" x14ac:dyDescent="0.2">
      <c r="A214" s="1196"/>
      <c r="B214" s="695" t="s">
        <v>293</v>
      </c>
      <c r="C214" s="686">
        <v>13</v>
      </c>
      <c r="D214" s="686">
        <v>4</v>
      </c>
      <c r="E214" s="686">
        <v>9</v>
      </c>
      <c r="F214" s="686">
        <v>5</v>
      </c>
      <c r="G214" s="686">
        <v>8</v>
      </c>
      <c r="H214" s="686">
        <v>5</v>
      </c>
      <c r="I214" s="686">
        <v>10</v>
      </c>
      <c r="J214" s="686">
        <v>8</v>
      </c>
      <c r="K214" s="686">
        <v>13</v>
      </c>
      <c r="L214" s="686">
        <v>7</v>
      </c>
      <c r="M214" s="686">
        <v>5</v>
      </c>
      <c r="N214" s="686">
        <v>0</v>
      </c>
      <c r="O214" s="696">
        <f>SUM(C214:N214)</f>
        <v>87</v>
      </c>
      <c r="P214" s="696"/>
      <c r="Q214" s="645"/>
      <c r="R214" s="928"/>
      <c r="S214" s="269"/>
      <c r="T214" s="269"/>
      <c r="U214" s="269"/>
      <c r="V214" s="269"/>
      <c r="W214" s="269"/>
      <c r="X214" s="269"/>
      <c r="Y214" s="269"/>
      <c r="Z214" s="269"/>
      <c r="AA214" s="269"/>
      <c r="AB214" s="269"/>
      <c r="AC214" s="269"/>
      <c r="AD214" s="269"/>
      <c r="AE214" s="269"/>
      <c r="AF214" s="269"/>
      <c r="AG214" s="269"/>
      <c r="AH214" s="269"/>
      <c r="AI214" s="269"/>
      <c r="AJ214" s="311"/>
      <c r="AK214" s="311"/>
    </row>
    <row r="215" spans="1:37" s="644" customFormat="1" ht="15.75" hidden="1" customHeight="1" x14ac:dyDescent="0.2">
      <c r="A215" s="1196"/>
      <c r="B215" s="695" t="s">
        <v>294</v>
      </c>
      <c r="C215" s="686">
        <v>4</v>
      </c>
      <c r="D215" s="686">
        <v>6</v>
      </c>
      <c r="E215" s="686">
        <v>5</v>
      </c>
      <c r="F215" s="686">
        <v>11</v>
      </c>
      <c r="G215" s="686">
        <v>2</v>
      </c>
      <c r="H215" s="686">
        <v>5</v>
      </c>
      <c r="I215" s="686">
        <v>4</v>
      </c>
      <c r="J215" s="686">
        <v>9</v>
      </c>
      <c r="K215" s="686">
        <v>9</v>
      </c>
      <c r="L215" s="686">
        <v>4</v>
      </c>
      <c r="M215" s="686">
        <v>9</v>
      </c>
      <c r="N215" s="686">
        <v>0</v>
      </c>
      <c r="O215" s="696">
        <f>SUM(C215:N215)</f>
        <v>68</v>
      </c>
      <c r="P215" s="696"/>
      <c r="Q215" s="839"/>
      <c r="R215" s="928"/>
      <c r="S215" s="269"/>
      <c r="T215" s="269"/>
      <c r="U215" s="269"/>
      <c r="V215" s="269"/>
      <c r="W215" s="269"/>
      <c r="X215" s="269"/>
      <c r="Y215" s="269"/>
      <c r="Z215" s="269"/>
      <c r="AA215" s="269"/>
      <c r="AB215" s="269"/>
      <c r="AC215" s="269"/>
      <c r="AD215" s="269"/>
      <c r="AE215" s="269"/>
      <c r="AF215" s="269"/>
      <c r="AG215" s="269"/>
      <c r="AH215" s="269"/>
      <c r="AI215" s="269"/>
      <c r="AJ215" s="311"/>
      <c r="AK215" s="311"/>
    </row>
    <row r="216" spans="1:37" s="644" customFormat="1" ht="15.75" hidden="1" customHeight="1" x14ac:dyDescent="0.2">
      <c r="A216" s="1196"/>
      <c r="B216" s="695" t="s">
        <v>269</v>
      </c>
      <c r="C216" s="686">
        <f>SUM(C212:C215)</f>
        <v>36</v>
      </c>
      <c r="D216" s="686">
        <f t="shared" ref="D216:M216" si="93">SUM(D212:D215)</f>
        <v>26</v>
      </c>
      <c r="E216" s="686">
        <f t="shared" si="93"/>
        <v>27</v>
      </c>
      <c r="F216" s="686">
        <f t="shared" si="93"/>
        <v>35</v>
      </c>
      <c r="G216" s="686">
        <f t="shared" si="93"/>
        <v>18</v>
      </c>
      <c r="H216" s="686">
        <f t="shared" si="93"/>
        <v>22</v>
      </c>
      <c r="I216" s="686">
        <f t="shared" si="93"/>
        <v>33</v>
      </c>
      <c r="J216" s="686">
        <f t="shared" si="93"/>
        <v>27</v>
      </c>
      <c r="K216" s="686">
        <f t="shared" si="93"/>
        <v>47</v>
      </c>
      <c r="L216" s="686">
        <f t="shared" si="93"/>
        <v>32</v>
      </c>
      <c r="M216" s="686">
        <f t="shared" si="93"/>
        <v>21</v>
      </c>
      <c r="N216" s="686">
        <f>SUM(N212:N215)</f>
        <v>0</v>
      </c>
      <c r="O216" s="696">
        <f>SUM(O212:O215)</f>
        <v>324</v>
      </c>
      <c r="P216" s="696"/>
      <c r="Q216" s="839"/>
      <c r="R216" s="928"/>
      <c r="S216" s="269"/>
      <c r="T216" s="269"/>
      <c r="U216" s="269"/>
      <c r="V216" s="269"/>
      <c r="W216" s="269"/>
      <c r="X216" s="269"/>
      <c r="Y216" s="269"/>
      <c r="Z216" s="269"/>
      <c r="AA216" s="269"/>
      <c r="AB216" s="269"/>
      <c r="AC216" s="269"/>
      <c r="AD216" s="269"/>
      <c r="AE216" s="269"/>
      <c r="AF216" s="269"/>
      <c r="AG216" s="269"/>
      <c r="AH216" s="269"/>
      <c r="AI216" s="269"/>
      <c r="AJ216" s="311"/>
      <c r="AK216" s="311"/>
    </row>
    <row r="217" spans="1:37" s="644" customFormat="1" ht="15.75" customHeight="1" x14ac:dyDescent="0.2">
      <c r="A217" s="1196"/>
      <c r="B217" s="190" t="s">
        <v>582</v>
      </c>
      <c r="C217" s="687">
        <f>C209-C214</f>
        <v>-8</v>
      </c>
      <c r="D217" s="687">
        <f t="shared" ref="D217:O217" si="94">D209-D214</f>
        <v>7</v>
      </c>
      <c r="E217" s="687">
        <f t="shared" si="94"/>
        <v>3</v>
      </c>
      <c r="F217" s="687">
        <f t="shared" si="94"/>
        <v>4</v>
      </c>
      <c r="G217" s="687">
        <f t="shared" si="94"/>
        <v>-2</v>
      </c>
      <c r="H217" s="687">
        <f t="shared" si="94"/>
        <v>3</v>
      </c>
      <c r="I217" s="687">
        <f t="shared" si="94"/>
        <v>-6</v>
      </c>
      <c r="J217" s="687">
        <f t="shared" si="94"/>
        <v>6</v>
      </c>
      <c r="K217" s="687">
        <f t="shared" si="94"/>
        <v>8</v>
      </c>
      <c r="L217" s="687">
        <f t="shared" si="94"/>
        <v>-3</v>
      </c>
      <c r="M217" s="687">
        <f t="shared" si="94"/>
        <v>0</v>
      </c>
      <c r="N217" s="687">
        <f t="shared" si="94"/>
        <v>0</v>
      </c>
      <c r="O217" s="697">
        <f t="shared" si="94"/>
        <v>12</v>
      </c>
      <c r="P217" s="697"/>
      <c r="Q217" s="839"/>
      <c r="R217" s="928"/>
      <c r="S217" s="269"/>
      <c r="T217" s="269"/>
      <c r="U217" s="269"/>
      <c r="V217" s="269"/>
      <c r="W217" s="269"/>
      <c r="X217" s="269"/>
      <c r="Y217" s="269"/>
      <c r="Z217" s="269"/>
      <c r="AA217" s="269"/>
      <c r="AB217" s="269"/>
      <c r="AC217" s="269"/>
      <c r="AD217" s="269"/>
      <c r="AE217" s="269"/>
      <c r="AF217" s="269"/>
      <c r="AG217" s="269"/>
      <c r="AH217" s="269"/>
      <c r="AI217" s="269"/>
      <c r="AJ217" s="311"/>
      <c r="AK217" s="311"/>
    </row>
    <row r="218" spans="1:37" s="644" customFormat="1" ht="15.75" customHeight="1" x14ac:dyDescent="0.2">
      <c r="A218" s="1261"/>
      <c r="B218" s="1165" t="s">
        <v>584</v>
      </c>
      <c r="C218" s="1177">
        <f>C209-C208</f>
        <v>4</v>
      </c>
      <c r="D218" s="1177">
        <f t="shared" ref="D218:O218" si="95">D209-D208</f>
        <v>1</v>
      </c>
      <c r="E218" s="1177">
        <f t="shared" si="95"/>
        <v>6</v>
      </c>
      <c r="F218" s="1177">
        <f t="shared" si="95"/>
        <v>-1</v>
      </c>
      <c r="G218" s="1177">
        <f t="shared" si="95"/>
        <v>4</v>
      </c>
      <c r="H218" s="1177">
        <f t="shared" si="95"/>
        <v>1</v>
      </c>
      <c r="I218" s="1177">
        <f t="shared" si="95"/>
        <v>-1</v>
      </c>
      <c r="J218" s="1177">
        <f t="shared" si="95"/>
        <v>12</v>
      </c>
      <c r="K218" s="1177">
        <f t="shared" si="95"/>
        <v>16</v>
      </c>
      <c r="L218" s="1177">
        <f t="shared" si="95"/>
        <v>-4</v>
      </c>
      <c r="M218" s="1177">
        <f t="shared" si="95"/>
        <v>-1</v>
      </c>
      <c r="N218" s="1177">
        <f t="shared" si="95"/>
        <v>0</v>
      </c>
      <c r="O218" s="1178">
        <f t="shared" si="95"/>
        <v>37</v>
      </c>
      <c r="P218" s="1178"/>
      <c r="Q218" s="839"/>
      <c r="R218" s="928"/>
      <c r="S218" s="269"/>
      <c r="T218" s="269"/>
      <c r="U218" s="269"/>
      <c r="V218" s="269"/>
      <c r="W218" s="269"/>
      <c r="X218" s="269"/>
      <c r="Y218" s="269"/>
      <c r="Z218" s="269"/>
      <c r="AA218" s="269"/>
      <c r="AB218" s="269"/>
      <c r="AC218" s="269"/>
      <c r="AD218" s="269"/>
      <c r="AE218" s="269"/>
      <c r="AF218" s="269"/>
      <c r="AG218" s="269"/>
      <c r="AH218" s="269"/>
      <c r="AI218" s="269"/>
      <c r="AJ218" s="311"/>
      <c r="AK218" s="311"/>
    </row>
    <row r="219" spans="1:37" ht="18" customHeight="1" x14ac:dyDescent="0.2">
      <c r="A219" s="1276" t="s">
        <v>229</v>
      </c>
      <c r="B219" s="190" t="s">
        <v>353</v>
      </c>
      <c r="C219" s="245">
        <f t="shared" ref="C219:O219" si="96">IF(C195=0, "-",C207/C195)</f>
        <v>0.66666666666666663</v>
      </c>
      <c r="D219" s="245">
        <f t="shared" si="96"/>
        <v>0.6</v>
      </c>
      <c r="E219" s="245">
        <f t="shared" si="96"/>
        <v>1</v>
      </c>
      <c r="F219" s="245">
        <f t="shared" si="96"/>
        <v>1</v>
      </c>
      <c r="G219" s="245">
        <f t="shared" si="96"/>
        <v>0.75</v>
      </c>
      <c r="H219" s="245">
        <f t="shared" si="96"/>
        <v>0.6</v>
      </c>
      <c r="I219" s="245">
        <f t="shared" si="96"/>
        <v>0</v>
      </c>
      <c r="J219" s="245">
        <f t="shared" si="96"/>
        <v>0.8</v>
      </c>
      <c r="K219" s="245">
        <f t="shared" si="96"/>
        <v>0.7142857142857143</v>
      </c>
      <c r="L219" s="245">
        <f t="shared" si="96"/>
        <v>0.88888888888888884</v>
      </c>
      <c r="M219" s="245">
        <f t="shared" si="96"/>
        <v>0.25</v>
      </c>
      <c r="N219" s="245" t="str">
        <f t="shared" si="96"/>
        <v>-</v>
      </c>
      <c r="O219" s="813">
        <f t="shared" si="96"/>
        <v>0.72307692307692306</v>
      </c>
      <c r="P219" s="813"/>
      <c r="Q219" s="839"/>
    </row>
    <row r="220" spans="1:37" ht="16.5" customHeight="1" x14ac:dyDescent="0.2">
      <c r="A220" s="1273"/>
      <c r="B220" s="684" t="s">
        <v>354</v>
      </c>
      <c r="C220" s="654">
        <f t="shared" ref="C220:O220" si="97">IF(C196=0, "-",C208/C196)</f>
        <v>0.25</v>
      </c>
      <c r="D220" s="654">
        <f t="shared" si="97"/>
        <v>0.90909090909090906</v>
      </c>
      <c r="E220" s="654">
        <f t="shared" si="97"/>
        <v>0.66666666666666663</v>
      </c>
      <c r="F220" s="654">
        <f t="shared" si="97"/>
        <v>0.76923076923076927</v>
      </c>
      <c r="G220" s="654">
        <f t="shared" si="97"/>
        <v>0.66666666666666663</v>
      </c>
      <c r="H220" s="654">
        <f t="shared" si="97"/>
        <v>1</v>
      </c>
      <c r="I220" s="654">
        <f t="shared" si="97"/>
        <v>0.83333333333333337</v>
      </c>
      <c r="J220" s="654">
        <f t="shared" si="97"/>
        <v>0.66666666666666663</v>
      </c>
      <c r="K220" s="654">
        <f t="shared" si="97"/>
        <v>0.83333333333333337</v>
      </c>
      <c r="L220" s="654">
        <f t="shared" si="97"/>
        <v>0.88888888888888884</v>
      </c>
      <c r="M220" s="654">
        <f t="shared" si="97"/>
        <v>0.66666666666666663</v>
      </c>
      <c r="N220" s="654" t="str">
        <f t="shared" si="97"/>
        <v>-</v>
      </c>
      <c r="O220" s="655">
        <f t="shared" si="97"/>
        <v>0.77500000000000002</v>
      </c>
      <c r="P220" s="655"/>
      <c r="Q220" s="839"/>
    </row>
    <row r="221" spans="1:37" ht="16.5" customHeight="1" x14ac:dyDescent="0.2">
      <c r="A221" s="1273"/>
      <c r="B221" s="190" t="s">
        <v>355</v>
      </c>
      <c r="C221" s="245">
        <f t="shared" ref="C221:O221" si="98">IF(C197=0, "-",C209/C197)</f>
        <v>0.83333333333333337</v>
      </c>
      <c r="D221" s="245">
        <f t="shared" si="98"/>
        <v>0.84615384615384615</v>
      </c>
      <c r="E221" s="245">
        <f t="shared" si="98"/>
        <v>0.8</v>
      </c>
      <c r="F221" s="245">
        <f t="shared" si="98"/>
        <v>0.75</v>
      </c>
      <c r="G221" s="245">
        <f t="shared" si="98"/>
        <v>0.6</v>
      </c>
      <c r="H221" s="245">
        <f t="shared" si="98"/>
        <v>0.8</v>
      </c>
      <c r="I221" s="245">
        <f t="shared" si="98"/>
        <v>0.8</v>
      </c>
      <c r="J221" s="245">
        <f t="shared" si="98"/>
        <v>0.73684210526315785</v>
      </c>
      <c r="K221" s="245">
        <f t="shared" si="98"/>
        <v>0.91304347826086951</v>
      </c>
      <c r="L221" s="245">
        <f t="shared" si="98"/>
        <v>0.8</v>
      </c>
      <c r="M221" s="245">
        <f t="shared" si="98"/>
        <v>0.45454545454545453</v>
      </c>
      <c r="N221" s="245" t="str">
        <f t="shared" si="98"/>
        <v>-</v>
      </c>
      <c r="O221" s="813">
        <f t="shared" si="98"/>
        <v>0.76744186046511631</v>
      </c>
      <c r="P221" s="813"/>
      <c r="Q221" s="839"/>
    </row>
    <row r="222" spans="1:37" ht="16.5" hidden="1" customHeight="1" x14ac:dyDescent="0.2">
      <c r="A222" s="1273"/>
      <c r="B222" s="684" t="s">
        <v>356</v>
      </c>
      <c r="C222" s="654" t="str">
        <f t="shared" ref="C222:O222" si="99">IF(C198=0, "-",C210/C198)</f>
        <v>-</v>
      </c>
      <c r="D222" s="654" t="str">
        <f t="shared" si="99"/>
        <v>-</v>
      </c>
      <c r="E222" s="654" t="str">
        <f t="shared" si="99"/>
        <v>-</v>
      </c>
      <c r="F222" s="654" t="str">
        <f t="shared" si="99"/>
        <v>-</v>
      </c>
      <c r="G222" s="654" t="str">
        <f t="shared" si="99"/>
        <v>-</v>
      </c>
      <c r="H222" s="654" t="str">
        <f t="shared" si="99"/>
        <v>-</v>
      </c>
      <c r="I222" s="654" t="str">
        <f t="shared" si="99"/>
        <v>-</v>
      </c>
      <c r="J222" s="654" t="str">
        <f t="shared" si="99"/>
        <v>-</v>
      </c>
      <c r="K222" s="654" t="str">
        <f t="shared" si="99"/>
        <v>-</v>
      </c>
      <c r="L222" s="654" t="str">
        <f t="shared" si="99"/>
        <v>-</v>
      </c>
      <c r="M222" s="654" t="str">
        <f t="shared" si="99"/>
        <v>-</v>
      </c>
      <c r="N222" s="654" t="str">
        <f t="shared" si="99"/>
        <v>-</v>
      </c>
      <c r="O222" s="655" t="str">
        <f t="shared" si="99"/>
        <v>-</v>
      </c>
      <c r="P222" s="655"/>
      <c r="Q222" s="839"/>
    </row>
    <row r="223" spans="1:37" ht="16.5" customHeight="1" x14ac:dyDescent="0.2">
      <c r="A223" s="1273"/>
      <c r="B223" s="684" t="s">
        <v>362</v>
      </c>
      <c r="C223" s="654">
        <f t="shared" ref="C223:O223" si="100">IF(C199=0, "-",C211/C199)</f>
        <v>0.625</v>
      </c>
      <c r="D223" s="654">
        <f t="shared" si="100"/>
        <v>0.79411764705882348</v>
      </c>
      <c r="E223" s="654">
        <f t="shared" si="100"/>
        <v>0.77777777777777779</v>
      </c>
      <c r="F223" s="654">
        <f t="shared" si="100"/>
        <v>0.8125</v>
      </c>
      <c r="G223" s="654">
        <f t="shared" si="100"/>
        <v>0.66666666666666663</v>
      </c>
      <c r="H223" s="654">
        <f t="shared" si="100"/>
        <v>0.81818181818181823</v>
      </c>
      <c r="I223" s="654">
        <f t="shared" si="100"/>
        <v>0.75</v>
      </c>
      <c r="J223" s="654">
        <f t="shared" si="100"/>
        <v>0.7407407407407407</v>
      </c>
      <c r="K223" s="654">
        <f t="shared" si="100"/>
        <v>0.86111111111111116</v>
      </c>
      <c r="L223" s="654">
        <f t="shared" si="100"/>
        <v>0.86956521739130432</v>
      </c>
      <c r="M223" s="654">
        <f t="shared" si="100"/>
        <v>0.5</v>
      </c>
      <c r="N223" s="654" t="str">
        <f t="shared" si="100"/>
        <v>-</v>
      </c>
      <c r="O223" s="655">
        <f t="shared" si="100"/>
        <v>0.75912408759124084</v>
      </c>
      <c r="P223" s="655"/>
      <c r="Q223" s="839"/>
    </row>
    <row r="224" spans="1:37" ht="16.5" hidden="1" customHeight="1" x14ac:dyDescent="0.2">
      <c r="A224" s="1273"/>
      <c r="B224" s="695" t="s">
        <v>291</v>
      </c>
      <c r="C224" s="654">
        <f t="shared" ref="C224:O224" si="101">IF(C200=0, "-",C212/C200)</f>
        <v>0.83333333333333337</v>
      </c>
      <c r="D224" s="654">
        <f t="shared" si="101"/>
        <v>0.6</v>
      </c>
      <c r="E224" s="654">
        <f t="shared" si="101"/>
        <v>1</v>
      </c>
      <c r="F224" s="654">
        <f t="shared" si="101"/>
        <v>0.66666666666666663</v>
      </c>
      <c r="G224" s="654">
        <f t="shared" si="101"/>
        <v>0.66666666666666663</v>
      </c>
      <c r="H224" s="654">
        <f t="shared" si="101"/>
        <v>1</v>
      </c>
      <c r="I224" s="654">
        <f t="shared" si="101"/>
        <v>0.9</v>
      </c>
      <c r="J224" s="654">
        <f t="shared" si="101"/>
        <v>0.54545454545454541</v>
      </c>
      <c r="K224" s="654">
        <f t="shared" si="101"/>
        <v>0.95</v>
      </c>
      <c r="L224" s="654">
        <f t="shared" si="101"/>
        <v>0.6428571428571429</v>
      </c>
      <c r="M224" s="654">
        <f t="shared" si="101"/>
        <v>0.41666666666666669</v>
      </c>
      <c r="N224" s="654" t="str">
        <f t="shared" si="101"/>
        <v>-</v>
      </c>
      <c r="O224" s="655">
        <f t="shared" si="101"/>
        <v>0.73333333333333328</v>
      </c>
      <c r="P224" s="655"/>
      <c r="Q224" s="645"/>
    </row>
    <row r="225" spans="1:37" ht="16.5" hidden="1" customHeight="1" x14ac:dyDescent="0.2">
      <c r="A225" s="1273"/>
      <c r="B225" s="695" t="s">
        <v>292</v>
      </c>
      <c r="C225" s="654">
        <f t="shared" ref="C225:O225" si="102">IF(C201=0, "-",C213/C201)</f>
        <v>0.69230769230769229</v>
      </c>
      <c r="D225" s="654">
        <f t="shared" si="102"/>
        <v>0.76923076923076927</v>
      </c>
      <c r="E225" s="654">
        <f t="shared" si="102"/>
        <v>0.77777777777777779</v>
      </c>
      <c r="F225" s="654">
        <f t="shared" si="102"/>
        <v>0.5625</v>
      </c>
      <c r="G225" s="654">
        <f t="shared" si="102"/>
        <v>1</v>
      </c>
      <c r="H225" s="654">
        <f t="shared" si="102"/>
        <v>1</v>
      </c>
      <c r="I225" s="654">
        <f t="shared" si="102"/>
        <v>0.83333333333333337</v>
      </c>
      <c r="J225" s="654">
        <f t="shared" si="102"/>
        <v>0.8</v>
      </c>
      <c r="K225" s="654">
        <f t="shared" si="102"/>
        <v>0.66666666666666663</v>
      </c>
      <c r="L225" s="654">
        <f t="shared" si="102"/>
        <v>0.63157894736842102</v>
      </c>
      <c r="M225" s="654">
        <f t="shared" si="102"/>
        <v>0.5</v>
      </c>
      <c r="N225" s="654" t="str">
        <f t="shared" si="102"/>
        <v>-</v>
      </c>
      <c r="O225" s="655">
        <f t="shared" si="102"/>
        <v>0.7232142857142857</v>
      </c>
      <c r="P225" s="655"/>
      <c r="Q225" s="839"/>
    </row>
    <row r="226" spans="1:37" s="644" customFormat="1" ht="16.5" customHeight="1" x14ac:dyDescent="0.2">
      <c r="A226" s="1273"/>
      <c r="B226" s="875" t="s">
        <v>293</v>
      </c>
      <c r="C226" s="245">
        <f t="shared" ref="C226:O226" si="103">IF(C202=0, "-",C214/C202)</f>
        <v>0.8666666666666667</v>
      </c>
      <c r="D226" s="245">
        <f t="shared" si="103"/>
        <v>0.33333333333333331</v>
      </c>
      <c r="E226" s="245">
        <f t="shared" si="103"/>
        <v>0.69230769230769229</v>
      </c>
      <c r="F226" s="245">
        <f t="shared" si="103"/>
        <v>0.5</v>
      </c>
      <c r="G226" s="245">
        <f t="shared" si="103"/>
        <v>0.61538461538461542</v>
      </c>
      <c r="H226" s="245">
        <f t="shared" si="103"/>
        <v>1</v>
      </c>
      <c r="I226" s="245">
        <f t="shared" si="103"/>
        <v>0.90909090909090906</v>
      </c>
      <c r="J226" s="245">
        <f t="shared" si="103"/>
        <v>0.88888888888888884</v>
      </c>
      <c r="K226" s="245">
        <f t="shared" si="103"/>
        <v>0.72222222222222221</v>
      </c>
      <c r="L226" s="245">
        <f t="shared" si="103"/>
        <v>0.7</v>
      </c>
      <c r="M226" s="245">
        <f t="shared" si="103"/>
        <v>0.45454545454545453</v>
      </c>
      <c r="N226" s="245" t="str">
        <f t="shared" si="103"/>
        <v>-</v>
      </c>
      <c r="O226" s="813">
        <f t="shared" si="103"/>
        <v>0.68503937007874016</v>
      </c>
      <c r="P226" s="813"/>
      <c r="Q226" s="839"/>
      <c r="R226" s="928"/>
      <c r="S226" s="269"/>
      <c r="T226" s="269"/>
      <c r="U226" s="269"/>
      <c r="V226" s="269"/>
      <c r="W226" s="269"/>
      <c r="X226" s="269"/>
      <c r="Y226" s="269"/>
      <c r="Z226" s="269"/>
      <c r="AA226" s="269"/>
      <c r="AB226" s="269"/>
      <c r="AC226" s="269"/>
      <c r="AD226" s="269"/>
      <c r="AE226" s="269"/>
      <c r="AF226" s="269"/>
      <c r="AG226" s="269"/>
      <c r="AH226" s="269"/>
      <c r="AI226" s="269"/>
      <c r="AJ226" s="311"/>
      <c r="AK226" s="311"/>
    </row>
    <row r="227" spans="1:37" s="644" customFormat="1" ht="16.5" hidden="1" customHeight="1" x14ac:dyDescent="0.2">
      <c r="A227" s="1273"/>
      <c r="B227" s="695" t="s">
        <v>294</v>
      </c>
      <c r="C227" s="654">
        <f t="shared" ref="C227:O227" si="104">IF(C203=0, "-",C215/C203)</f>
        <v>1</v>
      </c>
      <c r="D227" s="654">
        <f t="shared" si="104"/>
        <v>0.75</v>
      </c>
      <c r="E227" s="654">
        <f t="shared" si="104"/>
        <v>0.7142857142857143</v>
      </c>
      <c r="F227" s="654">
        <f t="shared" si="104"/>
        <v>0.57894736842105265</v>
      </c>
      <c r="G227" s="654">
        <f t="shared" si="104"/>
        <v>0.4</v>
      </c>
      <c r="H227" s="654">
        <f t="shared" si="104"/>
        <v>0.45454545454545453</v>
      </c>
      <c r="I227" s="654">
        <f t="shared" si="104"/>
        <v>0.66666666666666663</v>
      </c>
      <c r="J227" s="654">
        <f t="shared" si="104"/>
        <v>0.81818181818181823</v>
      </c>
      <c r="K227" s="654">
        <f t="shared" si="104"/>
        <v>1</v>
      </c>
      <c r="L227" s="654">
        <f t="shared" si="104"/>
        <v>0.8</v>
      </c>
      <c r="M227" s="654">
        <f t="shared" si="104"/>
        <v>1</v>
      </c>
      <c r="N227" s="654" t="str">
        <f t="shared" si="104"/>
        <v>-</v>
      </c>
      <c r="O227" s="655">
        <f t="shared" si="104"/>
        <v>0.72340425531914898</v>
      </c>
      <c r="P227" s="655"/>
      <c r="Q227" s="839"/>
      <c r="R227" s="928"/>
      <c r="S227" s="269"/>
      <c r="T227" s="269"/>
      <c r="U227" s="269"/>
      <c r="V227" s="269"/>
      <c r="W227" s="269"/>
      <c r="X227" s="269"/>
      <c r="Y227" s="269"/>
      <c r="Z227" s="269"/>
      <c r="AA227" s="269"/>
      <c r="AB227" s="269"/>
      <c r="AC227" s="269"/>
      <c r="AD227" s="269"/>
      <c r="AE227" s="269"/>
      <c r="AF227" s="269"/>
      <c r="AG227" s="269"/>
      <c r="AH227" s="269"/>
      <c r="AI227" s="269"/>
      <c r="AJ227" s="311"/>
      <c r="AK227" s="311"/>
    </row>
    <row r="228" spans="1:37" s="644" customFormat="1" ht="16.5" hidden="1" customHeight="1" x14ac:dyDescent="0.2">
      <c r="A228" s="1273"/>
      <c r="B228" s="695" t="s">
        <v>269</v>
      </c>
      <c r="C228" s="654">
        <f t="shared" ref="C228:O228" si="105">IF(C204=0, "-",C216/C204)</f>
        <v>0.81818181818181823</v>
      </c>
      <c r="D228" s="654">
        <f t="shared" si="105"/>
        <v>0.60465116279069764</v>
      </c>
      <c r="E228" s="654">
        <f t="shared" si="105"/>
        <v>0.77142857142857146</v>
      </c>
      <c r="F228" s="654">
        <f t="shared" si="105"/>
        <v>0.58333333333333337</v>
      </c>
      <c r="G228" s="654">
        <f t="shared" si="105"/>
        <v>0.6428571428571429</v>
      </c>
      <c r="H228" s="654">
        <f t="shared" si="105"/>
        <v>0.7857142857142857</v>
      </c>
      <c r="I228" s="654">
        <f t="shared" si="105"/>
        <v>0.84615384615384615</v>
      </c>
      <c r="J228" s="654">
        <f t="shared" si="105"/>
        <v>0.75</v>
      </c>
      <c r="K228" s="654">
        <f t="shared" si="105"/>
        <v>0.8392857142857143</v>
      </c>
      <c r="L228" s="654">
        <f t="shared" si="105"/>
        <v>0.66666666666666663</v>
      </c>
      <c r="M228" s="654">
        <f t="shared" si="105"/>
        <v>0.58333333333333337</v>
      </c>
      <c r="N228" s="654" t="str">
        <f t="shared" si="105"/>
        <v>-</v>
      </c>
      <c r="O228" s="655">
        <f t="shared" si="105"/>
        <v>0.71523178807947019</v>
      </c>
      <c r="P228" s="655"/>
      <c r="Q228" s="839"/>
      <c r="R228" s="928"/>
      <c r="S228" s="269"/>
      <c r="T228" s="269"/>
      <c r="U228" s="269"/>
      <c r="V228" s="269"/>
      <c r="W228" s="269"/>
      <c r="X228" s="269"/>
      <c r="Y228" s="269"/>
      <c r="Z228" s="269"/>
      <c r="AA228" s="269"/>
      <c r="AB228" s="269"/>
      <c r="AC228" s="269"/>
      <c r="AD228" s="269"/>
      <c r="AE228" s="269"/>
      <c r="AF228" s="269"/>
      <c r="AG228" s="269"/>
      <c r="AH228" s="269"/>
      <c r="AI228" s="269"/>
      <c r="AJ228" s="311"/>
      <c r="AK228" s="311"/>
    </row>
    <row r="229" spans="1:37" s="644" customFormat="1" ht="16.5" customHeight="1" x14ac:dyDescent="0.2">
      <c r="A229" s="1273"/>
      <c r="B229" s="684" t="s">
        <v>582</v>
      </c>
      <c r="C229" s="900">
        <f>IF(OR(C221="-",C226="-"),"-",((C221-C226)*100))</f>
        <v>-3.3333333333333326</v>
      </c>
      <c r="D229" s="900">
        <f t="shared" ref="D229:O229" si="106">IF(OR(D221="-",D226="-"),"-",((D221-D226)*100))</f>
        <v>51.282051282051277</v>
      </c>
      <c r="E229" s="900">
        <f t="shared" si="106"/>
        <v>10.769230769230775</v>
      </c>
      <c r="F229" s="900">
        <f t="shared" si="106"/>
        <v>25</v>
      </c>
      <c r="G229" s="900">
        <f t="shared" si="106"/>
        <v>-1.5384615384615441</v>
      </c>
      <c r="H229" s="900">
        <f t="shared" si="106"/>
        <v>-19.999999999999996</v>
      </c>
      <c r="I229" s="900">
        <f t="shared" si="106"/>
        <v>-10.909090909090901</v>
      </c>
      <c r="J229" s="900">
        <f t="shared" si="106"/>
        <v>-15.204678362573098</v>
      </c>
      <c r="K229" s="900">
        <f t="shared" si="106"/>
        <v>19.082125603864732</v>
      </c>
      <c r="L229" s="900">
        <f t="shared" si="106"/>
        <v>10.000000000000009</v>
      </c>
      <c r="M229" s="900">
        <f t="shared" si="106"/>
        <v>0</v>
      </c>
      <c r="N229" s="900" t="str">
        <f t="shared" si="106"/>
        <v>-</v>
      </c>
      <c r="O229" s="901">
        <f t="shared" si="106"/>
        <v>8.2402490386376144</v>
      </c>
      <c r="P229" s="901"/>
      <c r="Q229" s="645"/>
      <c r="R229" s="928"/>
      <c r="S229" s="269"/>
      <c r="T229" s="269"/>
      <c r="U229" s="269"/>
      <c r="V229" s="269"/>
      <c r="W229" s="269"/>
      <c r="X229" s="269"/>
      <c r="Y229" s="269"/>
      <c r="Z229" s="269"/>
      <c r="AA229" s="269"/>
      <c r="AB229" s="269"/>
      <c r="AC229" s="269"/>
      <c r="AD229" s="269"/>
      <c r="AE229" s="269"/>
      <c r="AF229" s="269"/>
      <c r="AG229" s="269"/>
      <c r="AH229" s="269"/>
      <c r="AI229" s="269"/>
      <c r="AJ229" s="311"/>
      <c r="AK229" s="311"/>
    </row>
    <row r="230" spans="1:37" s="644" customFormat="1" ht="16.5" customHeight="1" x14ac:dyDescent="0.2">
      <c r="A230" s="1277"/>
      <c r="B230" s="1054" t="s">
        <v>584</v>
      </c>
      <c r="C230" s="1051">
        <f>IF(OR(C221="-",C220="-"),"-",((C221-C220)*100))</f>
        <v>58.333333333333336</v>
      </c>
      <c r="D230" s="1051">
        <f t="shared" ref="D230:O230" si="107">IF(OR(D221="-",D220="-"),"-",((D221-D220)*100))</f>
        <v>-6.2937062937062915</v>
      </c>
      <c r="E230" s="1051">
        <f t="shared" si="107"/>
        <v>13.333333333333341</v>
      </c>
      <c r="F230" s="1051">
        <f t="shared" si="107"/>
        <v>-1.9230769230769273</v>
      </c>
      <c r="G230" s="1051">
        <f t="shared" si="107"/>
        <v>-6.6666666666666652</v>
      </c>
      <c r="H230" s="1051">
        <f t="shared" si="107"/>
        <v>-19.999999999999996</v>
      </c>
      <c r="I230" s="1051">
        <f t="shared" si="107"/>
        <v>-3.3333333333333326</v>
      </c>
      <c r="J230" s="1051">
        <f t="shared" si="107"/>
        <v>7.0175438596491224</v>
      </c>
      <c r="K230" s="1051">
        <f t="shared" si="107"/>
        <v>7.9710144927536142</v>
      </c>
      <c r="L230" s="1051">
        <f t="shared" si="107"/>
        <v>-8.8888888888888786</v>
      </c>
      <c r="M230" s="1051">
        <f t="shared" si="107"/>
        <v>-21.212121212121211</v>
      </c>
      <c r="N230" s="1051" t="str">
        <f t="shared" si="107"/>
        <v>-</v>
      </c>
      <c r="O230" s="1052">
        <f t="shared" si="107"/>
        <v>-0.75581395348837122</v>
      </c>
      <c r="P230" s="1052"/>
      <c r="Q230" s="839"/>
      <c r="R230" s="928"/>
      <c r="S230" s="269"/>
      <c r="T230" s="269"/>
      <c r="U230" s="269"/>
      <c r="V230" s="269"/>
      <c r="W230" s="269"/>
      <c r="X230" s="269"/>
      <c r="Y230" s="269"/>
      <c r="Z230" s="269"/>
      <c r="AA230" s="269"/>
      <c r="AB230" s="269"/>
      <c r="AC230" s="269"/>
      <c r="AD230" s="269"/>
      <c r="AE230" s="269"/>
      <c r="AF230" s="269"/>
      <c r="AG230" s="269"/>
      <c r="AH230" s="269"/>
      <c r="AI230" s="269"/>
      <c r="AJ230" s="311"/>
      <c r="AK230" s="311"/>
    </row>
    <row r="231" spans="1:37" ht="16.5" customHeight="1" x14ac:dyDescent="0.2">
      <c r="A231" s="1260" t="s">
        <v>24</v>
      </c>
      <c r="B231" s="684" t="s">
        <v>353</v>
      </c>
      <c r="C231" s="686">
        <v>0</v>
      </c>
      <c r="D231" s="686">
        <v>1</v>
      </c>
      <c r="E231" s="686">
        <v>0</v>
      </c>
      <c r="F231" s="686">
        <v>0</v>
      </c>
      <c r="G231" s="686">
        <v>1</v>
      </c>
      <c r="H231" s="686">
        <v>0</v>
      </c>
      <c r="I231" s="686">
        <v>1</v>
      </c>
      <c r="J231" s="686">
        <v>1</v>
      </c>
      <c r="K231" s="686">
        <v>0</v>
      </c>
      <c r="L231" s="686">
        <v>0</v>
      </c>
      <c r="M231" s="686">
        <v>1</v>
      </c>
      <c r="N231" s="686">
        <v>0</v>
      </c>
      <c r="O231" s="696">
        <f>SUM(C231:N231)</f>
        <v>5</v>
      </c>
      <c r="P231" s="696"/>
      <c r="Q231" s="645"/>
    </row>
    <row r="232" spans="1:37" ht="16.5" customHeight="1" x14ac:dyDescent="0.2">
      <c r="A232" s="1196"/>
      <c r="B232" s="190" t="s">
        <v>354</v>
      </c>
      <c r="C232" s="687">
        <v>0</v>
      </c>
      <c r="D232" s="687">
        <v>0</v>
      </c>
      <c r="E232" s="687">
        <v>1</v>
      </c>
      <c r="F232" s="687">
        <v>1</v>
      </c>
      <c r="G232" s="687">
        <v>0</v>
      </c>
      <c r="H232" s="687">
        <v>0</v>
      </c>
      <c r="I232" s="687">
        <v>0</v>
      </c>
      <c r="J232" s="687">
        <v>1</v>
      </c>
      <c r="K232" s="687">
        <v>0</v>
      </c>
      <c r="L232" s="687">
        <v>2</v>
      </c>
      <c r="M232" s="687">
        <v>0</v>
      </c>
      <c r="N232" s="687">
        <v>0</v>
      </c>
      <c r="O232" s="697">
        <f>SUM(C232:N232)</f>
        <v>5</v>
      </c>
      <c r="P232" s="697"/>
      <c r="Q232" s="839"/>
    </row>
    <row r="233" spans="1:37" ht="16.5" customHeight="1" x14ac:dyDescent="0.2">
      <c r="A233" s="1196"/>
      <c r="B233" s="684" t="s">
        <v>355</v>
      </c>
      <c r="C233" s="686">
        <v>0</v>
      </c>
      <c r="D233" s="686">
        <v>0</v>
      </c>
      <c r="E233" s="686">
        <v>0</v>
      </c>
      <c r="F233" s="686">
        <v>0</v>
      </c>
      <c r="G233" s="686">
        <v>0</v>
      </c>
      <c r="H233" s="686">
        <v>1</v>
      </c>
      <c r="I233" s="686">
        <v>0</v>
      </c>
      <c r="J233" s="686">
        <v>1</v>
      </c>
      <c r="K233" s="686">
        <v>0</v>
      </c>
      <c r="L233" s="686">
        <v>2</v>
      </c>
      <c r="M233" s="686">
        <v>0</v>
      </c>
      <c r="N233" s="686">
        <v>0</v>
      </c>
      <c r="O233" s="696">
        <f>SUM(C233:N233)</f>
        <v>4</v>
      </c>
      <c r="P233" s="696"/>
      <c r="Q233" s="645"/>
    </row>
    <row r="234" spans="1:37" ht="16.5" hidden="1" customHeight="1" x14ac:dyDescent="0.2">
      <c r="A234" s="1196"/>
      <c r="B234" s="684" t="s">
        <v>356</v>
      </c>
      <c r="C234" s="686"/>
      <c r="D234" s="686"/>
      <c r="E234" s="686"/>
      <c r="F234" s="686"/>
      <c r="G234" s="686"/>
      <c r="H234" s="686"/>
      <c r="I234" s="686"/>
      <c r="J234" s="686"/>
      <c r="K234" s="686"/>
      <c r="L234" s="686"/>
      <c r="M234" s="686"/>
      <c r="N234" s="686"/>
      <c r="O234" s="696">
        <f>SUM(C234:N234)</f>
        <v>0</v>
      </c>
      <c r="P234" s="696"/>
      <c r="Q234" s="839"/>
    </row>
    <row r="235" spans="1:37" ht="16.5" customHeight="1" x14ac:dyDescent="0.2">
      <c r="A235" s="1196"/>
      <c r="B235" s="190" t="s">
        <v>362</v>
      </c>
      <c r="C235" s="687">
        <f>SUM(C231:C234)</f>
        <v>0</v>
      </c>
      <c r="D235" s="687">
        <f t="shared" ref="D235:N235" si="108">SUM(D231:D234)</f>
        <v>1</v>
      </c>
      <c r="E235" s="687">
        <f t="shared" si="108"/>
        <v>1</v>
      </c>
      <c r="F235" s="687">
        <f t="shared" si="108"/>
        <v>1</v>
      </c>
      <c r="G235" s="687">
        <f t="shared" si="108"/>
        <v>1</v>
      </c>
      <c r="H235" s="687">
        <f t="shared" si="108"/>
        <v>1</v>
      </c>
      <c r="I235" s="687">
        <f t="shared" si="108"/>
        <v>1</v>
      </c>
      <c r="J235" s="687">
        <f t="shared" si="108"/>
        <v>3</v>
      </c>
      <c r="K235" s="687">
        <f t="shared" si="108"/>
        <v>0</v>
      </c>
      <c r="L235" s="687">
        <f t="shared" si="108"/>
        <v>4</v>
      </c>
      <c r="M235" s="687">
        <f t="shared" si="108"/>
        <v>1</v>
      </c>
      <c r="N235" s="687">
        <f t="shared" si="108"/>
        <v>0</v>
      </c>
      <c r="O235" s="697">
        <f>SUM(O231:O234)</f>
        <v>14</v>
      </c>
      <c r="P235" s="697"/>
      <c r="Q235" s="839"/>
    </row>
    <row r="236" spans="1:37" ht="16.5" hidden="1" customHeight="1" x14ac:dyDescent="0.2">
      <c r="A236" s="1196"/>
      <c r="B236" s="695" t="s">
        <v>291</v>
      </c>
      <c r="C236" s="686">
        <v>2</v>
      </c>
      <c r="D236" s="686">
        <v>3</v>
      </c>
      <c r="E236" s="686">
        <v>2</v>
      </c>
      <c r="F236" s="686">
        <v>1</v>
      </c>
      <c r="G236" s="686">
        <v>3</v>
      </c>
      <c r="H236" s="686">
        <v>1</v>
      </c>
      <c r="I236" s="686">
        <v>1</v>
      </c>
      <c r="J236" s="686">
        <v>1</v>
      </c>
      <c r="K236" s="686">
        <v>0</v>
      </c>
      <c r="L236" s="686">
        <v>0</v>
      </c>
      <c r="M236" s="686">
        <v>1</v>
      </c>
      <c r="N236" s="686">
        <v>0</v>
      </c>
      <c r="O236" s="696">
        <f>SUM(C236:N236)</f>
        <v>15</v>
      </c>
      <c r="P236" s="696"/>
      <c r="Q236" s="645"/>
    </row>
    <row r="237" spans="1:37" ht="16.5" hidden="1" customHeight="1" x14ac:dyDescent="0.2">
      <c r="A237" s="1196"/>
      <c r="B237" s="695" t="s">
        <v>292</v>
      </c>
      <c r="C237" s="686">
        <v>0</v>
      </c>
      <c r="D237" s="686">
        <v>0</v>
      </c>
      <c r="E237" s="686">
        <v>1</v>
      </c>
      <c r="F237" s="686">
        <v>0</v>
      </c>
      <c r="G237" s="686">
        <v>2</v>
      </c>
      <c r="H237" s="686">
        <v>0</v>
      </c>
      <c r="I237" s="686">
        <v>1</v>
      </c>
      <c r="J237" s="686">
        <v>1</v>
      </c>
      <c r="K237" s="686">
        <v>2</v>
      </c>
      <c r="L237" s="686">
        <v>1</v>
      </c>
      <c r="M237" s="686">
        <v>1</v>
      </c>
      <c r="N237" s="686">
        <v>0</v>
      </c>
      <c r="O237" s="696">
        <f>SUM(C237:N237)</f>
        <v>9</v>
      </c>
      <c r="P237" s="696"/>
      <c r="Q237" s="839"/>
    </row>
    <row r="238" spans="1:37" s="644" customFormat="1" ht="16.5" customHeight="1" x14ac:dyDescent="0.2">
      <c r="A238" s="1196"/>
      <c r="B238" s="695" t="s">
        <v>293</v>
      </c>
      <c r="C238" s="686">
        <v>0</v>
      </c>
      <c r="D238" s="686">
        <v>1</v>
      </c>
      <c r="E238" s="686">
        <v>1</v>
      </c>
      <c r="F238" s="686">
        <v>0</v>
      </c>
      <c r="G238" s="686">
        <v>4</v>
      </c>
      <c r="H238" s="686">
        <v>0</v>
      </c>
      <c r="I238" s="686">
        <v>0</v>
      </c>
      <c r="J238" s="686">
        <v>2</v>
      </c>
      <c r="K238" s="686">
        <v>0</v>
      </c>
      <c r="L238" s="686">
        <v>0</v>
      </c>
      <c r="M238" s="686">
        <v>0</v>
      </c>
      <c r="N238" s="686">
        <v>0</v>
      </c>
      <c r="O238" s="696">
        <f>SUM(C238:N238)</f>
        <v>8</v>
      </c>
      <c r="P238" s="696"/>
      <c r="Q238" s="645"/>
      <c r="R238" s="928"/>
      <c r="S238" s="269"/>
      <c r="T238" s="269"/>
      <c r="U238" s="269"/>
      <c r="V238" s="269"/>
      <c r="W238" s="269"/>
      <c r="X238" s="269"/>
      <c r="Y238" s="269"/>
      <c r="Z238" s="269"/>
      <c r="AA238" s="269"/>
      <c r="AB238" s="269"/>
      <c r="AC238" s="269"/>
      <c r="AD238" s="269"/>
      <c r="AE238" s="269"/>
      <c r="AF238" s="269"/>
      <c r="AG238" s="269"/>
      <c r="AH238" s="269"/>
      <c r="AI238" s="269"/>
      <c r="AJ238" s="311"/>
      <c r="AK238" s="311"/>
    </row>
    <row r="239" spans="1:37" s="644" customFormat="1" ht="16.5" hidden="1" customHeight="1" x14ac:dyDescent="0.2">
      <c r="A239" s="1196"/>
      <c r="B239" s="695" t="s">
        <v>294</v>
      </c>
      <c r="C239" s="686">
        <v>0</v>
      </c>
      <c r="D239" s="686">
        <v>3</v>
      </c>
      <c r="E239" s="686">
        <v>2</v>
      </c>
      <c r="F239" s="686">
        <v>0</v>
      </c>
      <c r="G239" s="686">
        <v>1</v>
      </c>
      <c r="H239" s="686">
        <v>0</v>
      </c>
      <c r="I239" s="686">
        <v>0</v>
      </c>
      <c r="J239" s="686">
        <v>1</v>
      </c>
      <c r="K239" s="686">
        <v>0</v>
      </c>
      <c r="L239" s="686">
        <v>1</v>
      </c>
      <c r="M239" s="686">
        <v>0</v>
      </c>
      <c r="N239" s="686">
        <v>0</v>
      </c>
      <c r="O239" s="696">
        <f>SUM(C239:N239)</f>
        <v>8</v>
      </c>
      <c r="P239" s="696"/>
      <c r="Q239" s="839"/>
      <c r="R239" s="928"/>
      <c r="S239" s="269"/>
      <c r="T239" s="269"/>
      <c r="U239" s="269"/>
      <c r="V239" s="269"/>
      <c r="W239" s="269"/>
      <c r="X239" s="269"/>
      <c r="Y239" s="269"/>
      <c r="Z239" s="269"/>
      <c r="AA239" s="269"/>
      <c r="AB239" s="269"/>
      <c r="AC239" s="269"/>
      <c r="AD239" s="269"/>
      <c r="AE239" s="269"/>
      <c r="AF239" s="269"/>
      <c r="AG239" s="269"/>
      <c r="AH239" s="269"/>
      <c r="AI239" s="269"/>
      <c r="AJ239" s="311"/>
      <c r="AK239" s="311"/>
    </row>
    <row r="240" spans="1:37" s="644" customFormat="1" ht="16.5" hidden="1" customHeight="1" x14ac:dyDescent="0.2">
      <c r="A240" s="1196"/>
      <c r="B240" s="695" t="s">
        <v>269</v>
      </c>
      <c r="C240" s="686">
        <f>SUM(C236:C239)</f>
        <v>2</v>
      </c>
      <c r="D240" s="686">
        <f t="shared" ref="D240:M240" si="109">SUM(D236:D239)</f>
        <v>7</v>
      </c>
      <c r="E240" s="686">
        <f t="shared" si="109"/>
        <v>6</v>
      </c>
      <c r="F240" s="686">
        <f t="shared" si="109"/>
        <v>1</v>
      </c>
      <c r="G240" s="686">
        <f t="shared" si="109"/>
        <v>10</v>
      </c>
      <c r="H240" s="686">
        <f t="shared" si="109"/>
        <v>1</v>
      </c>
      <c r="I240" s="686">
        <f t="shared" si="109"/>
        <v>2</v>
      </c>
      <c r="J240" s="686">
        <f t="shared" si="109"/>
        <v>5</v>
      </c>
      <c r="K240" s="686">
        <f t="shared" si="109"/>
        <v>2</v>
      </c>
      <c r="L240" s="686">
        <f t="shared" si="109"/>
        <v>2</v>
      </c>
      <c r="M240" s="686">
        <f t="shared" si="109"/>
        <v>2</v>
      </c>
      <c r="N240" s="686">
        <f>SUM(N236:N239)</f>
        <v>0</v>
      </c>
      <c r="O240" s="696">
        <f>SUM(O236:O239)</f>
        <v>40</v>
      </c>
      <c r="P240" s="696"/>
      <c r="Q240" s="839"/>
      <c r="R240" s="928"/>
      <c r="S240" s="269"/>
      <c r="T240" s="269"/>
      <c r="U240" s="269"/>
      <c r="V240" s="269"/>
      <c r="W240" s="269"/>
      <c r="X240" s="269"/>
      <c r="Y240" s="269"/>
      <c r="Z240" s="269"/>
      <c r="AA240" s="269"/>
      <c r="AB240" s="269"/>
      <c r="AC240" s="269"/>
      <c r="AD240" s="269"/>
      <c r="AE240" s="269"/>
      <c r="AF240" s="269"/>
      <c r="AG240" s="269"/>
      <c r="AH240" s="269"/>
      <c r="AI240" s="269"/>
      <c r="AJ240" s="311"/>
      <c r="AK240" s="311"/>
    </row>
    <row r="241" spans="1:37" s="644" customFormat="1" ht="16.5" customHeight="1" x14ac:dyDescent="0.2">
      <c r="A241" s="1196"/>
      <c r="B241" s="190" t="s">
        <v>582</v>
      </c>
      <c r="C241" s="687">
        <f>C233-C238</f>
        <v>0</v>
      </c>
      <c r="D241" s="687">
        <f t="shared" ref="D241:O241" si="110">D233-D238</f>
        <v>-1</v>
      </c>
      <c r="E241" s="687">
        <f t="shared" si="110"/>
        <v>-1</v>
      </c>
      <c r="F241" s="687">
        <f t="shared" si="110"/>
        <v>0</v>
      </c>
      <c r="G241" s="687">
        <f t="shared" si="110"/>
        <v>-4</v>
      </c>
      <c r="H241" s="687">
        <f t="shared" si="110"/>
        <v>1</v>
      </c>
      <c r="I241" s="687">
        <f t="shared" si="110"/>
        <v>0</v>
      </c>
      <c r="J241" s="687">
        <f t="shared" si="110"/>
        <v>-1</v>
      </c>
      <c r="K241" s="687">
        <f t="shared" si="110"/>
        <v>0</v>
      </c>
      <c r="L241" s="687">
        <f t="shared" si="110"/>
        <v>2</v>
      </c>
      <c r="M241" s="687">
        <f t="shared" si="110"/>
        <v>0</v>
      </c>
      <c r="N241" s="687">
        <f t="shared" si="110"/>
        <v>0</v>
      </c>
      <c r="O241" s="697">
        <f t="shared" si="110"/>
        <v>-4</v>
      </c>
      <c r="P241" s="697"/>
      <c r="Q241" s="839"/>
      <c r="R241" s="928"/>
      <c r="S241" s="269"/>
      <c r="T241" s="269"/>
      <c r="U241" s="269"/>
      <c r="V241" s="269"/>
      <c r="W241" s="269"/>
      <c r="X241" s="269"/>
      <c r="Y241" s="269"/>
      <c r="Z241" s="269"/>
      <c r="AA241" s="269"/>
      <c r="AB241" s="269"/>
      <c r="AC241" s="269"/>
      <c r="AD241" s="269"/>
      <c r="AE241" s="269"/>
      <c r="AF241" s="269"/>
      <c r="AG241" s="269"/>
      <c r="AH241" s="269"/>
      <c r="AI241" s="269"/>
      <c r="AJ241" s="311"/>
      <c r="AK241" s="311"/>
    </row>
    <row r="242" spans="1:37" s="644" customFormat="1" ht="16.5" customHeight="1" x14ac:dyDescent="0.2">
      <c r="A242" s="1196"/>
      <c r="B242" s="1165" t="s">
        <v>584</v>
      </c>
      <c r="C242" s="1177">
        <f>C233-C232</f>
        <v>0</v>
      </c>
      <c r="D242" s="1177">
        <f t="shared" ref="D242:O242" si="111">D233-D232</f>
        <v>0</v>
      </c>
      <c r="E242" s="1177">
        <f t="shared" si="111"/>
        <v>-1</v>
      </c>
      <c r="F242" s="1177">
        <f t="shared" si="111"/>
        <v>-1</v>
      </c>
      <c r="G242" s="1177">
        <f t="shared" si="111"/>
        <v>0</v>
      </c>
      <c r="H242" s="1177">
        <f t="shared" si="111"/>
        <v>1</v>
      </c>
      <c r="I242" s="1177">
        <f t="shared" si="111"/>
        <v>0</v>
      </c>
      <c r="J242" s="1177">
        <f t="shared" si="111"/>
        <v>0</v>
      </c>
      <c r="K242" s="1177">
        <f t="shared" si="111"/>
        <v>0</v>
      </c>
      <c r="L242" s="1177">
        <f t="shared" si="111"/>
        <v>0</v>
      </c>
      <c r="M242" s="1177">
        <f t="shared" si="111"/>
        <v>0</v>
      </c>
      <c r="N242" s="1177">
        <f t="shared" si="111"/>
        <v>0</v>
      </c>
      <c r="O242" s="1178">
        <f t="shared" si="111"/>
        <v>-1</v>
      </c>
      <c r="P242" s="1178"/>
      <c r="Q242" s="839"/>
      <c r="R242" s="928"/>
      <c r="S242" s="781"/>
      <c r="T242" s="264"/>
      <c r="U242" s="264"/>
      <c r="V242" s="264"/>
      <c r="W242" s="264"/>
      <c r="X242" s="264"/>
      <c r="Y242" s="264"/>
      <c r="Z242" s="264"/>
      <c r="AA242" s="264"/>
      <c r="AB242" s="264"/>
      <c r="AC242" s="264"/>
      <c r="AD242" s="264"/>
      <c r="AE242" s="264"/>
      <c r="AF242" s="264"/>
      <c r="AG242" s="269"/>
      <c r="AH242" s="269"/>
      <c r="AI242" s="269"/>
      <c r="AJ242" s="311"/>
      <c r="AK242" s="311"/>
    </row>
    <row r="243" spans="1:37" ht="16.5" customHeight="1" x14ac:dyDescent="0.2">
      <c r="A243" s="1276" t="s">
        <v>472</v>
      </c>
      <c r="B243" s="190" t="s">
        <v>353</v>
      </c>
      <c r="C243" s="259">
        <v>5.8000000000000007</v>
      </c>
      <c r="D243" s="259">
        <v>6.4</v>
      </c>
      <c r="E243" s="259">
        <v>16.600000000000001</v>
      </c>
      <c r="F243" s="259">
        <v>13.4</v>
      </c>
      <c r="G243" s="259">
        <v>10.8</v>
      </c>
      <c r="H243" s="259">
        <v>8.6</v>
      </c>
      <c r="I243" s="259">
        <v>19.600000000000001</v>
      </c>
      <c r="J243" s="259">
        <v>12.9</v>
      </c>
      <c r="K243" s="259">
        <v>9.8000000000000007</v>
      </c>
      <c r="L243" s="259">
        <v>10.4</v>
      </c>
      <c r="M243" s="259">
        <v>17.8</v>
      </c>
      <c r="N243" s="259" t="s">
        <v>77</v>
      </c>
      <c r="O243" s="815">
        <v>10.4</v>
      </c>
      <c r="P243" s="815"/>
      <c r="Q243" s="839"/>
      <c r="S243" s="782"/>
      <c r="T243" s="783"/>
      <c r="U243" s="783"/>
      <c r="V243" s="783"/>
      <c r="W243" s="783"/>
      <c r="X243" s="783"/>
      <c r="Y243" s="783"/>
      <c r="Z243" s="783"/>
      <c r="AA243" s="783"/>
      <c r="AB243" s="783"/>
      <c r="AC243" s="783"/>
      <c r="AD243" s="783"/>
      <c r="AE243" s="783"/>
      <c r="AF243" s="783"/>
    </row>
    <row r="244" spans="1:37" ht="16.5" customHeight="1" x14ac:dyDescent="0.2">
      <c r="A244" s="1273"/>
      <c r="B244" s="684" t="s">
        <v>354</v>
      </c>
      <c r="C244" s="693">
        <v>5.5</v>
      </c>
      <c r="D244" s="693">
        <v>5.2</v>
      </c>
      <c r="E244" s="693">
        <v>11.600000000000001</v>
      </c>
      <c r="F244" s="693">
        <v>11.3</v>
      </c>
      <c r="G244" s="693">
        <v>7.8</v>
      </c>
      <c r="H244" s="693">
        <v>7</v>
      </c>
      <c r="I244" s="693">
        <v>11.5</v>
      </c>
      <c r="J244" s="693">
        <v>17.2</v>
      </c>
      <c r="K244" s="693">
        <v>6.2</v>
      </c>
      <c r="L244" s="693">
        <v>7.4</v>
      </c>
      <c r="M244" s="693">
        <v>6.6</v>
      </c>
      <c r="N244" s="693" t="s">
        <v>77</v>
      </c>
      <c r="O244" s="699">
        <v>8</v>
      </c>
      <c r="P244" s="699"/>
      <c r="Q244" s="839"/>
      <c r="S244" s="782"/>
      <c r="T244" s="783"/>
      <c r="U244" s="783"/>
      <c r="V244" s="783"/>
      <c r="W244" s="783"/>
      <c r="X244" s="783"/>
      <c r="Y244" s="783"/>
      <c r="Z244" s="783"/>
      <c r="AA244" s="783"/>
      <c r="AB244" s="783"/>
      <c r="AC244" s="783"/>
      <c r="AD244" s="783"/>
      <c r="AE244" s="783"/>
      <c r="AF244" s="783"/>
    </row>
    <row r="245" spans="1:37" ht="16.5" customHeight="1" x14ac:dyDescent="0.2">
      <c r="A245" s="1273"/>
      <c r="B245" s="190" t="s">
        <v>355</v>
      </c>
      <c r="C245" s="259">
        <v>10.899999999999999</v>
      </c>
      <c r="D245" s="259">
        <v>8.6</v>
      </c>
      <c r="E245" s="259">
        <v>15.4</v>
      </c>
      <c r="F245" s="259">
        <v>13.8</v>
      </c>
      <c r="G245" s="259">
        <v>14.1</v>
      </c>
      <c r="H245" s="259">
        <v>6.2</v>
      </c>
      <c r="I245" s="259">
        <v>9.6</v>
      </c>
      <c r="J245" s="259">
        <v>8.3000000000000007</v>
      </c>
      <c r="K245" s="259">
        <v>3.4</v>
      </c>
      <c r="L245" s="259">
        <v>7.6</v>
      </c>
      <c r="M245" s="259">
        <v>4.4000000000000004</v>
      </c>
      <c r="N245" s="259" t="s">
        <v>77</v>
      </c>
      <c r="O245" s="815">
        <v>8.1999999999999993</v>
      </c>
      <c r="P245" s="815"/>
      <c r="Q245" s="839"/>
      <c r="S245" s="782"/>
      <c r="T245" s="783"/>
      <c r="U245" s="783"/>
      <c r="V245" s="783"/>
      <c r="W245" s="783"/>
      <c r="X245" s="783"/>
      <c r="Y245" s="783"/>
      <c r="Z245" s="783"/>
      <c r="AA245" s="783"/>
      <c r="AB245" s="783"/>
      <c r="AC245" s="783"/>
      <c r="AD245" s="783"/>
      <c r="AE245" s="783"/>
      <c r="AF245" s="783"/>
    </row>
    <row r="246" spans="1:37" ht="16.5" hidden="1" customHeight="1" x14ac:dyDescent="0.2">
      <c r="A246" s="1273"/>
      <c r="B246" s="684" t="s">
        <v>356</v>
      </c>
      <c r="C246" s="693"/>
      <c r="D246" s="693"/>
      <c r="E246" s="693"/>
      <c r="F246" s="693"/>
      <c r="G246" s="693"/>
      <c r="H246" s="693"/>
      <c r="I246" s="693"/>
      <c r="J246" s="693"/>
      <c r="K246" s="693"/>
      <c r="L246" s="693"/>
      <c r="M246" s="693"/>
      <c r="N246" s="693"/>
      <c r="O246" s="699"/>
      <c r="P246" s="699"/>
      <c r="Q246" s="839"/>
      <c r="S246" s="782"/>
      <c r="T246" s="783"/>
      <c r="U246" s="783"/>
      <c r="V246" s="783"/>
      <c r="W246" s="783"/>
      <c r="X246" s="783"/>
      <c r="Y246" s="783"/>
      <c r="Z246" s="783"/>
      <c r="AA246" s="783"/>
      <c r="AB246" s="783"/>
      <c r="AC246" s="783"/>
      <c r="AD246" s="783"/>
      <c r="AE246" s="783"/>
      <c r="AF246" s="783"/>
    </row>
    <row r="247" spans="1:37" ht="16.5" customHeight="1" x14ac:dyDescent="0.2">
      <c r="A247" s="1273"/>
      <c r="B247" s="684" t="s">
        <v>362</v>
      </c>
      <c r="C247" s="693">
        <v>7.5</v>
      </c>
      <c r="D247" s="693">
        <v>6.6</v>
      </c>
      <c r="E247" s="693">
        <v>13.3</v>
      </c>
      <c r="F247" s="693">
        <v>13.4</v>
      </c>
      <c r="G247" s="693">
        <v>13.8</v>
      </c>
      <c r="H247" s="693">
        <v>6.8</v>
      </c>
      <c r="I247" s="693">
        <v>10.8</v>
      </c>
      <c r="J247" s="693">
        <v>10</v>
      </c>
      <c r="K247" s="693">
        <v>4.9000000000000004</v>
      </c>
      <c r="L247" s="693">
        <v>7.6</v>
      </c>
      <c r="M247" s="693">
        <v>6</v>
      </c>
      <c r="N247" s="693" t="s">
        <v>77</v>
      </c>
      <c r="O247" s="699">
        <v>8.6</v>
      </c>
      <c r="P247" s="699"/>
      <c r="Q247" s="839"/>
      <c r="S247" s="782"/>
      <c r="T247" s="783"/>
      <c r="U247" s="783"/>
      <c r="V247" s="783"/>
      <c r="W247" s="783"/>
      <c r="X247" s="783"/>
      <c r="Y247" s="783"/>
      <c r="Z247" s="783"/>
      <c r="AA247" s="783"/>
      <c r="AB247" s="783"/>
      <c r="AC247" s="783"/>
      <c r="AD247" s="783"/>
      <c r="AE247" s="783"/>
      <c r="AF247" s="783"/>
    </row>
    <row r="248" spans="1:37" ht="16.5" hidden="1" customHeight="1" x14ac:dyDescent="0.2">
      <c r="A248" s="1273"/>
      <c r="B248" s="695" t="s">
        <v>291</v>
      </c>
      <c r="C248" s="693">
        <v>9.1999999999999993</v>
      </c>
      <c r="D248" s="693">
        <v>8.4</v>
      </c>
      <c r="E248" s="693">
        <v>6.3000000000000007</v>
      </c>
      <c r="F248" s="693">
        <v>9</v>
      </c>
      <c r="G248" s="693">
        <v>5.4</v>
      </c>
      <c r="H248" s="693">
        <v>18.399999999999999</v>
      </c>
      <c r="I248" s="693">
        <v>4.4000000000000004</v>
      </c>
      <c r="J248" s="693">
        <v>14.1</v>
      </c>
      <c r="K248" s="693">
        <v>1.7000000000000002</v>
      </c>
      <c r="L248" s="693">
        <v>7.4</v>
      </c>
      <c r="M248" s="693">
        <v>7.4</v>
      </c>
      <c r="N248" s="693" t="s">
        <v>77</v>
      </c>
      <c r="O248" s="699">
        <v>7</v>
      </c>
      <c r="P248" s="699"/>
      <c r="Q248" s="645"/>
      <c r="S248" s="782"/>
      <c r="T248" s="783"/>
      <c r="U248" s="783"/>
      <c r="V248" s="783"/>
      <c r="W248" s="783"/>
      <c r="X248" s="783"/>
      <c r="Y248" s="783"/>
      <c r="Z248" s="783"/>
      <c r="AA248" s="783"/>
      <c r="AB248" s="783"/>
      <c r="AC248" s="783"/>
      <c r="AD248" s="783"/>
      <c r="AE248" s="783"/>
      <c r="AF248" s="783"/>
    </row>
    <row r="249" spans="1:37" ht="16.5" hidden="1" customHeight="1" x14ac:dyDescent="0.2">
      <c r="A249" s="1273"/>
      <c r="B249" s="695" t="s">
        <v>292</v>
      </c>
      <c r="C249" s="693">
        <v>5.2</v>
      </c>
      <c r="D249" s="693">
        <v>4</v>
      </c>
      <c r="E249" s="693">
        <v>6.4</v>
      </c>
      <c r="F249" s="693">
        <v>7</v>
      </c>
      <c r="G249" s="693">
        <v>11.7</v>
      </c>
      <c r="H249" s="693">
        <v>3.1</v>
      </c>
      <c r="I249" s="693">
        <v>5.8</v>
      </c>
      <c r="J249" s="693">
        <v>15.5</v>
      </c>
      <c r="K249" s="693">
        <v>2.2000000000000002</v>
      </c>
      <c r="L249" s="693">
        <v>7.5</v>
      </c>
      <c r="M249" s="693">
        <v>6.2</v>
      </c>
      <c r="N249" s="693" t="s">
        <v>77</v>
      </c>
      <c r="O249" s="699">
        <v>5.8</v>
      </c>
      <c r="P249" s="699"/>
      <c r="Q249" s="839"/>
      <c r="S249" s="782"/>
      <c r="T249" s="783"/>
      <c r="U249" s="783"/>
      <c r="V249" s="783"/>
      <c r="W249" s="783"/>
      <c r="X249" s="783"/>
      <c r="Y249" s="783"/>
      <c r="Z249" s="783"/>
      <c r="AA249" s="783"/>
      <c r="AB249" s="783"/>
      <c r="AC249" s="783"/>
      <c r="AD249" s="783"/>
      <c r="AE249" s="783"/>
      <c r="AF249" s="783"/>
    </row>
    <row r="250" spans="1:37" s="644" customFormat="1" ht="16.5" customHeight="1" x14ac:dyDescent="0.2">
      <c r="A250" s="1273"/>
      <c r="B250" s="875" t="s">
        <v>293</v>
      </c>
      <c r="C250" s="259">
        <v>4.2</v>
      </c>
      <c r="D250" s="259">
        <v>6</v>
      </c>
      <c r="E250" s="259">
        <v>8.8000000000000007</v>
      </c>
      <c r="F250" s="259">
        <v>7.4</v>
      </c>
      <c r="G250" s="259">
        <v>6.2</v>
      </c>
      <c r="H250" s="259">
        <v>11.2</v>
      </c>
      <c r="I250" s="259">
        <v>3.8</v>
      </c>
      <c r="J250" s="259">
        <v>7.8</v>
      </c>
      <c r="K250" s="259">
        <v>2.7</v>
      </c>
      <c r="L250" s="259">
        <v>6</v>
      </c>
      <c r="M250" s="259">
        <v>6.8</v>
      </c>
      <c r="N250" s="259" t="s">
        <v>77</v>
      </c>
      <c r="O250" s="815">
        <v>6</v>
      </c>
      <c r="P250" s="815"/>
      <c r="Q250" s="839"/>
      <c r="R250" s="928"/>
      <c r="S250" s="782"/>
      <c r="T250" s="783"/>
      <c r="U250" s="783"/>
      <c r="V250" s="783"/>
      <c r="W250" s="783"/>
      <c r="X250" s="783"/>
      <c r="Y250" s="783"/>
      <c r="Z250" s="783"/>
      <c r="AA250" s="783"/>
      <c r="AB250" s="783"/>
      <c r="AC250" s="783"/>
      <c r="AD250" s="783"/>
      <c r="AE250" s="783"/>
      <c r="AF250" s="783"/>
      <c r="AG250" s="269"/>
      <c r="AH250" s="269"/>
      <c r="AI250" s="269"/>
      <c r="AJ250" s="311"/>
      <c r="AK250" s="311"/>
    </row>
    <row r="251" spans="1:37" s="644" customFormat="1" ht="16.5" hidden="1" customHeight="1" x14ac:dyDescent="0.2">
      <c r="A251" s="1273"/>
      <c r="B251" s="695" t="s">
        <v>294</v>
      </c>
      <c r="C251" s="693">
        <v>4.8000000000000007</v>
      </c>
      <c r="D251" s="693">
        <v>9</v>
      </c>
      <c r="E251" s="693">
        <v>8.6</v>
      </c>
      <c r="F251" s="693">
        <v>4</v>
      </c>
      <c r="G251" s="693">
        <v>5.2</v>
      </c>
      <c r="H251" s="693">
        <v>6.6</v>
      </c>
      <c r="I251" s="693">
        <v>2.6</v>
      </c>
      <c r="J251" s="693">
        <v>11.9</v>
      </c>
      <c r="K251" s="693">
        <v>2.4</v>
      </c>
      <c r="L251" s="693">
        <v>9.1999999999999993</v>
      </c>
      <c r="M251" s="693">
        <v>10.4</v>
      </c>
      <c r="N251" s="693" t="s">
        <v>77</v>
      </c>
      <c r="O251" s="699">
        <v>6.3000000000000007</v>
      </c>
      <c r="P251" s="699"/>
      <c r="Q251" s="839"/>
      <c r="R251" s="928"/>
      <c r="S251" s="782" t="str">
        <f t="shared" ref="S251:S252" si="112">B227</f>
        <v>Jan-Mar 2020</v>
      </c>
      <c r="T251" s="783">
        <f t="shared" ref="T251:T252" si="113">C203+C239</f>
        <v>4</v>
      </c>
      <c r="U251" s="783">
        <f t="shared" ref="U251:U252" si="114">D203+D239</f>
        <v>11</v>
      </c>
      <c r="V251" s="783">
        <f t="shared" ref="V251:V252" si="115">E203+E239</f>
        <v>9</v>
      </c>
      <c r="W251" s="783">
        <f t="shared" ref="W251:W252" si="116">F203+F239</f>
        <v>19</v>
      </c>
      <c r="X251" s="783">
        <f t="shared" ref="X251:X252" si="117">G203+G239</f>
        <v>6</v>
      </c>
      <c r="Y251" s="783">
        <f t="shared" ref="Y251:Y252" si="118">H203+H239</f>
        <v>11</v>
      </c>
      <c r="Z251" s="783">
        <f t="shared" ref="Z251:Z252" si="119">I203+I239</f>
        <v>6</v>
      </c>
      <c r="AA251" s="783">
        <f t="shared" ref="AA251:AA252" si="120">J203+J239</f>
        <v>12</v>
      </c>
      <c r="AB251" s="783">
        <f t="shared" ref="AB251:AB252" si="121">K203+K239</f>
        <v>9</v>
      </c>
      <c r="AC251" s="783">
        <f t="shared" ref="AC251:AC252" si="122">L203+L239</f>
        <v>6</v>
      </c>
      <c r="AD251" s="783">
        <f t="shared" ref="AD251:AD252" si="123">M203+M239</f>
        <v>9</v>
      </c>
      <c r="AE251" s="783">
        <f t="shared" ref="AE251:AE252" si="124">N203+N239</f>
        <v>0</v>
      </c>
      <c r="AF251" s="783">
        <f t="shared" ref="AF251:AF252" si="125">O203+O239</f>
        <v>102</v>
      </c>
      <c r="AG251" s="269"/>
      <c r="AH251" s="269"/>
      <c r="AI251" s="269"/>
      <c r="AJ251" s="311"/>
      <c r="AK251" s="311"/>
    </row>
    <row r="252" spans="1:37" s="644" customFormat="1" ht="16.5" hidden="1" customHeight="1" x14ac:dyDescent="0.2">
      <c r="A252" s="1273"/>
      <c r="B252" s="695" t="s">
        <v>269</v>
      </c>
      <c r="C252" s="693">
        <v>5.6</v>
      </c>
      <c r="D252" s="693">
        <v>7.8</v>
      </c>
      <c r="E252" s="693">
        <v>8.1999999999999993</v>
      </c>
      <c r="F252" s="693">
        <v>7</v>
      </c>
      <c r="G252" s="693">
        <v>6.2</v>
      </c>
      <c r="H252" s="693">
        <v>6.6</v>
      </c>
      <c r="I252" s="693">
        <v>4.4000000000000004</v>
      </c>
      <c r="J252" s="693">
        <v>11.2</v>
      </c>
      <c r="K252" s="693">
        <v>1.8</v>
      </c>
      <c r="L252" s="693">
        <v>7.4</v>
      </c>
      <c r="M252" s="693">
        <v>6.8</v>
      </c>
      <c r="N252" s="693" t="s">
        <v>77</v>
      </c>
      <c r="O252" s="699">
        <v>6.2</v>
      </c>
      <c r="P252" s="699"/>
      <c r="Q252" s="839"/>
      <c r="R252" s="928"/>
      <c r="S252" s="782" t="str">
        <f t="shared" si="112"/>
        <v>2019/20</v>
      </c>
      <c r="T252" s="783">
        <f t="shared" si="113"/>
        <v>46</v>
      </c>
      <c r="U252" s="783">
        <f t="shared" si="114"/>
        <v>50</v>
      </c>
      <c r="V252" s="783">
        <f t="shared" si="115"/>
        <v>41</v>
      </c>
      <c r="W252" s="783">
        <f t="shared" si="116"/>
        <v>61</v>
      </c>
      <c r="X252" s="783">
        <f t="shared" si="117"/>
        <v>38</v>
      </c>
      <c r="Y252" s="783">
        <f t="shared" si="118"/>
        <v>29</v>
      </c>
      <c r="Z252" s="783">
        <f t="shared" si="119"/>
        <v>41</v>
      </c>
      <c r="AA252" s="783">
        <f t="shared" si="120"/>
        <v>41</v>
      </c>
      <c r="AB252" s="783">
        <f t="shared" si="121"/>
        <v>58</v>
      </c>
      <c r="AC252" s="783">
        <f t="shared" si="122"/>
        <v>50</v>
      </c>
      <c r="AD252" s="783">
        <f t="shared" si="123"/>
        <v>38</v>
      </c>
      <c r="AE252" s="783">
        <f t="shared" si="124"/>
        <v>0</v>
      </c>
      <c r="AF252" s="783">
        <f t="shared" si="125"/>
        <v>493</v>
      </c>
      <c r="AG252" s="269"/>
      <c r="AH252" s="269"/>
      <c r="AI252" s="269"/>
      <c r="AJ252" s="311"/>
      <c r="AK252" s="311"/>
    </row>
    <row r="253" spans="1:37" s="644" customFormat="1" ht="16.5" customHeight="1" x14ac:dyDescent="0.2">
      <c r="A253" s="1273"/>
      <c r="B253" s="684" t="s">
        <v>582</v>
      </c>
      <c r="C253" s="693">
        <f>IF(OR(C245="-",C250="-"),"-",C245-C250)</f>
        <v>6.6999999999999984</v>
      </c>
      <c r="D253" s="693">
        <f t="shared" ref="D253:O253" si="126">IF(OR(D245="-",D250="-"),"-",D245-D250)</f>
        <v>2.5999999999999996</v>
      </c>
      <c r="E253" s="693">
        <f t="shared" si="126"/>
        <v>6.6</v>
      </c>
      <c r="F253" s="693">
        <f t="shared" si="126"/>
        <v>6.4</v>
      </c>
      <c r="G253" s="693">
        <f t="shared" si="126"/>
        <v>7.8999999999999995</v>
      </c>
      <c r="H253" s="693">
        <f t="shared" si="126"/>
        <v>-4.9999999999999991</v>
      </c>
      <c r="I253" s="693">
        <f t="shared" si="126"/>
        <v>5.8</v>
      </c>
      <c r="J253" s="693">
        <f t="shared" si="126"/>
        <v>0.50000000000000089</v>
      </c>
      <c r="K253" s="693">
        <f t="shared" si="126"/>
        <v>0.69999999999999973</v>
      </c>
      <c r="L253" s="693">
        <f t="shared" si="126"/>
        <v>1.5999999999999996</v>
      </c>
      <c r="M253" s="693">
        <f t="shared" si="126"/>
        <v>-2.3999999999999995</v>
      </c>
      <c r="N253" s="693" t="str">
        <f t="shared" si="126"/>
        <v>-</v>
      </c>
      <c r="O253" s="699">
        <f t="shared" si="126"/>
        <v>2.1999999999999993</v>
      </c>
      <c r="P253" s="699"/>
      <c r="Q253" s="645"/>
      <c r="R253" s="928"/>
      <c r="S253" s="782"/>
      <c r="T253" s="783"/>
      <c r="U253" s="783"/>
      <c r="V253" s="783"/>
      <c r="W253" s="783"/>
      <c r="X253" s="783"/>
      <c r="Y253" s="783"/>
      <c r="Z253" s="783"/>
      <c r="AA253" s="783"/>
      <c r="AB253" s="783"/>
      <c r="AC253" s="783"/>
      <c r="AD253" s="783"/>
      <c r="AE253" s="783"/>
      <c r="AF253" s="783"/>
      <c r="AG253" s="269"/>
      <c r="AH253" s="269"/>
      <c r="AI253" s="269"/>
      <c r="AJ253" s="311"/>
      <c r="AK253" s="311"/>
    </row>
    <row r="254" spans="1:37" s="644" customFormat="1" ht="16.5" customHeight="1" x14ac:dyDescent="0.2">
      <c r="A254" s="1273"/>
      <c r="B254" s="934" t="s">
        <v>584</v>
      </c>
      <c r="C254" s="1044">
        <f>IF(OR(C245="-",C244="-"),"-",C245-C244)</f>
        <v>5.3999999999999986</v>
      </c>
      <c r="D254" s="1044">
        <f t="shared" ref="D254:O254" si="127">IF(OR(D245="-",D244="-"),"-",D245-D244)</f>
        <v>3.3999999999999995</v>
      </c>
      <c r="E254" s="1044">
        <f t="shared" si="127"/>
        <v>3.7999999999999989</v>
      </c>
      <c r="F254" s="1044">
        <f t="shared" si="127"/>
        <v>2.5</v>
      </c>
      <c r="G254" s="1044">
        <f t="shared" si="127"/>
        <v>6.3</v>
      </c>
      <c r="H254" s="1044">
        <f t="shared" si="127"/>
        <v>-0.79999999999999982</v>
      </c>
      <c r="I254" s="1044">
        <f t="shared" si="127"/>
        <v>-1.9000000000000004</v>
      </c>
      <c r="J254" s="1044">
        <f t="shared" si="127"/>
        <v>-8.8999999999999986</v>
      </c>
      <c r="K254" s="1044">
        <f t="shared" si="127"/>
        <v>-2.8000000000000003</v>
      </c>
      <c r="L254" s="1044">
        <f t="shared" si="127"/>
        <v>0.19999999999999929</v>
      </c>
      <c r="M254" s="1044">
        <f t="shared" si="127"/>
        <v>-2.1999999999999993</v>
      </c>
      <c r="N254" s="1044" t="str">
        <f t="shared" si="127"/>
        <v>-</v>
      </c>
      <c r="O254" s="1045">
        <f t="shared" si="127"/>
        <v>0.19999999999999929</v>
      </c>
      <c r="P254" s="1045"/>
      <c r="Q254" s="839"/>
      <c r="R254" s="928"/>
      <c r="S254" s="269"/>
      <c r="T254" s="269"/>
      <c r="U254" s="269"/>
      <c r="V254" s="269"/>
      <c r="W254" s="269"/>
      <c r="X254" s="269"/>
      <c r="Y254" s="269"/>
      <c r="Z254" s="269"/>
      <c r="AA254" s="269"/>
      <c r="AB254" s="269"/>
      <c r="AC254" s="269"/>
      <c r="AD254" s="269"/>
      <c r="AE254" s="269"/>
      <c r="AF254" s="269"/>
      <c r="AG254" s="269"/>
      <c r="AH254" s="269"/>
      <c r="AI254" s="269"/>
      <c r="AJ254" s="311"/>
      <c r="AK254" s="311"/>
    </row>
    <row r="255" spans="1:37" ht="16.5" customHeight="1" x14ac:dyDescent="0.2">
      <c r="A255" s="244"/>
      <c r="B255" s="786"/>
      <c r="C255" s="787"/>
      <c r="D255" s="787"/>
      <c r="E255" s="787"/>
      <c r="F255" s="787"/>
      <c r="G255" s="787"/>
      <c r="H255" s="787"/>
      <c r="I255" s="787"/>
      <c r="J255" s="787"/>
      <c r="K255" s="787"/>
      <c r="L255" s="787"/>
      <c r="M255" s="787"/>
      <c r="N255" s="788"/>
      <c r="O255" s="789"/>
      <c r="P255" s="789"/>
      <c r="Q255" s="645"/>
    </row>
    <row r="256" spans="1:37" ht="16.5" customHeight="1" x14ac:dyDescent="0.25">
      <c r="A256" s="1059" t="s">
        <v>235</v>
      </c>
      <c r="B256" s="239"/>
      <c r="C256" s="785"/>
      <c r="D256" s="785"/>
      <c r="E256" s="785"/>
      <c r="F256" s="785"/>
      <c r="G256" s="785"/>
      <c r="H256" s="785"/>
      <c r="I256" s="785"/>
      <c r="J256" s="785"/>
      <c r="K256" s="785"/>
      <c r="L256" s="785"/>
      <c r="M256" s="785"/>
      <c r="N256" s="785"/>
      <c r="O256" s="785"/>
      <c r="P256" s="785"/>
      <c r="Q256" s="645"/>
    </row>
    <row r="257" spans="1:37" ht="16.5" customHeight="1" x14ac:dyDescent="0.2">
      <c r="A257" s="1192" t="s">
        <v>227</v>
      </c>
      <c r="B257" s="1053" t="s">
        <v>353</v>
      </c>
      <c r="C257" s="700">
        <v>6</v>
      </c>
      <c r="D257" s="700">
        <v>8</v>
      </c>
      <c r="E257" s="700">
        <v>2</v>
      </c>
      <c r="F257" s="700">
        <v>28</v>
      </c>
      <c r="G257" s="700">
        <v>0</v>
      </c>
      <c r="H257" s="700">
        <v>0</v>
      </c>
      <c r="I257" s="700">
        <v>0</v>
      </c>
      <c r="J257" s="700">
        <v>6</v>
      </c>
      <c r="K257" s="700">
        <v>4</v>
      </c>
      <c r="L257" s="700">
        <v>1</v>
      </c>
      <c r="M257" s="700">
        <v>0</v>
      </c>
      <c r="N257" s="700">
        <v>0</v>
      </c>
      <c r="O257" s="794">
        <f>SUM(C257:N257)</f>
        <v>55</v>
      </c>
      <c r="P257" s="794"/>
      <c r="Q257" s="645"/>
    </row>
    <row r="258" spans="1:37" ht="16.5" customHeight="1" x14ac:dyDescent="0.2">
      <c r="A258" s="1196"/>
      <c r="B258" s="190" t="s">
        <v>354</v>
      </c>
      <c r="C258" s="687">
        <v>5</v>
      </c>
      <c r="D258" s="687">
        <v>14</v>
      </c>
      <c r="E258" s="687">
        <v>0</v>
      </c>
      <c r="F258" s="687">
        <v>68</v>
      </c>
      <c r="G258" s="687">
        <v>4</v>
      </c>
      <c r="H258" s="687">
        <v>0</v>
      </c>
      <c r="I258" s="687">
        <v>0</v>
      </c>
      <c r="J258" s="687">
        <v>7</v>
      </c>
      <c r="K258" s="687">
        <v>7</v>
      </c>
      <c r="L258" s="687">
        <v>1</v>
      </c>
      <c r="M258" s="687">
        <v>0</v>
      </c>
      <c r="N258" s="687">
        <v>0</v>
      </c>
      <c r="O258" s="697">
        <f>SUM(C258:N258)</f>
        <v>106</v>
      </c>
      <c r="P258" s="697"/>
      <c r="Q258" s="839"/>
    </row>
    <row r="259" spans="1:37" ht="16.5" customHeight="1" x14ac:dyDescent="0.2">
      <c r="A259" s="1196"/>
      <c r="B259" s="684" t="s">
        <v>355</v>
      </c>
      <c r="C259" s="686">
        <v>4</v>
      </c>
      <c r="D259" s="686">
        <v>12</v>
      </c>
      <c r="E259" s="686">
        <v>4</v>
      </c>
      <c r="F259" s="686">
        <v>51</v>
      </c>
      <c r="G259" s="686">
        <v>0</v>
      </c>
      <c r="H259" s="686">
        <v>0</v>
      </c>
      <c r="I259" s="686">
        <v>0</v>
      </c>
      <c r="J259" s="686">
        <v>12</v>
      </c>
      <c r="K259" s="686">
        <v>6</v>
      </c>
      <c r="L259" s="686">
        <v>1</v>
      </c>
      <c r="M259" s="686">
        <v>0</v>
      </c>
      <c r="N259" s="686">
        <v>0</v>
      </c>
      <c r="O259" s="696">
        <f>SUM(C259:N259)</f>
        <v>90</v>
      </c>
      <c r="P259" s="696"/>
      <c r="Q259" s="645"/>
    </row>
    <row r="260" spans="1:37" ht="16.5" hidden="1" customHeight="1" x14ac:dyDescent="0.2">
      <c r="A260" s="1196"/>
      <c r="B260" s="684" t="s">
        <v>356</v>
      </c>
      <c r="C260" s="686"/>
      <c r="D260" s="686"/>
      <c r="E260" s="686"/>
      <c r="F260" s="686"/>
      <c r="G260" s="686"/>
      <c r="H260" s="686"/>
      <c r="I260" s="686"/>
      <c r="J260" s="686"/>
      <c r="K260" s="686"/>
      <c r="L260" s="686"/>
      <c r="M260" s="686"/>
      <c r="N260" s="686"/>
      <c r="O260" s="696">
        <f>SUM(C260:N260)</f>
        <v>0</v>
      </c>
      <c r="P260" s="696"/>
      <c r="Q260" s="839"/>
    </row>
    <row r="261" spans="1:37" ht="16.5" customHeight="1" x14ac:dyDescent="0.2">
      <c r="A261" s="1196"/>
      <c r="B261" s="190" t="s">
        <v>362</v>
      </c>
      <c r="C261" s="687">
        <f>SUM(C257:C260)</f>
        <v>15</v>
      </c>
      <c r="D261" s="687">
        <f t="shared" ref="D261:N261" si="128">SUM(D257:D260)</f>
        <v>34</v>
      </c>
      <c r="E261" s="687">
        <f t="shared" si="128"/>
        <v>6</v>
      </c>
      <c r="F261" s="687">
        <f t="shared" si="128"/>
        <v>147</v>
      </c>
      <c r="G261" s="687">
        <f t="shared" si="128"/>
        <v>4</v>
      </c>
      <c r="H261" s="687">
        <f t="shared" si="128"/>
        <v>0</v>
      </c>
      <c r="I261" s="687">
        <f t="shared" si="128"/>
        <v>0</v>
      </c>
      <c r="J261" s="687">
        <f t="shared" si="128"/>
        <v>25</v>
      </c>
      <c r="K261" s="687">
        <f t="shared" si="128"/>
        <v>17</v>
      </c>
      <c r="L261" s="687">
        <f t="shared" si="128"/>
        <v>3</v>
      </c>
      <c r="M261" s="687">
        <f t="shared" si="128"/>
        <v>0</v>
      </c>
      <c r="N261" s="687">
        <f t="shared" si="128"/>
        <v>0</v>
      </c>
      <c r="O261" s="697">
        <f>SUM(O257:O260)</f>
        <v>251</v>
      </c>
      <c r="P261" s="697"/>
      <c r="Q261" s="839"/>
    </row>
    <row r="262" spans="1:37" ht="17.25" hidden="1" customHeight="1" x14ac:dyDescent="0.2">
      <c r="A262" s="1196"/>
      <c r="B262" s="695" t="s">
        <v>291</v>
      </c>
      <c r="C262" s="686">
        <v>6</v>
      </c>
      <c r="D262" s="686">
        <v>10</v>
      </c>
      <c r="E262" s="686">
        <v>5</v>
      </c>
      <c r="F262" s="686">
        <v>38</v>
      </c>
      <c r="G262" s="686">
        <v>2</v>
      </c>
      <c r="H262" s="686">
        <v>0</v>
      </c>
      <c r="I262" s="686">
        <v>0</v>
      </c>
      <c r="J262" s="686">
        <v>2</v>
      </c>
      <c r="K262" s="686">
        <v>5</v>
      </c>
      <c r="L262" s="686">
        <v>4</v>
      </c>
      <c r="M262" s="686">
        <v>0</v>
      </c>
      <c r="N262" s="686">
        <v>0</v>
      </c>
      <c r="O262" s="696">
        <f>SUM(C262:N262)</f>
        <v>72</v>
      </c>
      <c r="P262" s="696"/>
      <c r="Q262" s="645"/>
    </row>
    <row r="263" spans="1:37" ht="17.25" hidden="1" customHeight="1" x14ac:dyDescent="0.2">
      <c r="A263" s="1196"/>
      <c r="B263" s="695" t="s">
        <v>292</v>
      </c>
      <c r="C263" s="686">
        <v>8</v>
      </c>
      <c r="D263" s="686">
        <v>17</v>
      </c>
      <c r="E263" s="686">
        <v>4</v>
      </c>
      <c r="F263" s="686">
        <v>39</v>
      </c>
      <c r="G263" s="686">
        <v>2</v>
      </c>
      <c r="H263" s="686">
        <v>0</v>
      </c>
      <c r="I263" s="686">
        <v>0</v>
      </c>
      <c r="J263" s="686">
        <v>10</v>
      </c>
      <c r="K263" s="686">
        <v>2</v>
      </c>
      <c r="L263" s="686">
        <v>1</v>
      </c>
      <c r="M263" s="686">
        <v>0</v>
      </c>
      <c r="N263" s="686">
        <v>0</v>
      </c>
      <c r="O263" s="696">
        <f>SUM(C263:N263)</f>
        <v>83</v>
      </c>
      <c r="P263" s="696"/>
      <c r="Q263" s="839"/>
    </row>
    <row r="264" spans="1:37" s="644" customFormat="1" ht="17.25" customHeight="1" x14ac:dyDescent="0.2">
      <c r="A264" s="1196"/>
      <c r="B264" s="695" t="s">
        <v>293</v>
      </c>
      <c r="C264" s="686">
        <v>8</v>
      </c>
      <c r="D264" s="686">
        <v>7</v>
      </c>
      <c r="E264" s="686">
        <v>1</v>
      </c>
      <c r="F264" s="686">
        <v>40</v>
      </c>
      <c r="G264" s="686">
        <v>3</v>
      </c>
      <c r="H264" s="686">
        <v>0</v>
      </c>
      <c r="I264" s="686">
        <v>0</v>
      </c>
      <c r="J264" s="686">
        <v>3</v>
      </c>
      <c r="K264" s="686">
        <v>7</v>
      </c>
      <c r="L264" s="686">
        <v>3</v>
      </c>
      <c r="M264" s="686">
        <v>0</v>
      </c>
      <c r="N264" s="686">
        <v>0</v>
      </c>
      <c r="O264" s="696">
        <f>SUM(C264:N264)</f>
        <v>72</v>
      </c>
      <c r="P264" s="696"/>
      <c r="Q264" s="645"/>
      <c r="R264" s="928"/>
      <c r="S264" s="269"/>
      <c r="T264" s="269"/>
      <c r="U264" s="269"/>
      <c r="V264" s="269"/>
      <c r="W264" s="269"/>
      <c r="X264" s="269"/>
      <c r="Y264" s="269"/>
      <c r="Z264" s="269"/>
      <c r="AA264" s="269"/>
      <c r="AB264" s="269"/>
      <c r="AC264" s="269"/>
      <c r="AD264" s="269"/>
      <c r="AE264" s="269"/>
      <c r="AF264" s="269"/>
      <c r="AG264" s="269"/>
      <c r="AH264" s="269"/>
      <c r="AI264" s="269"/>
      <c r="AJ264" s="311"/>
      <c r="AK264" s="311"/>
    </row>
    <row r="265" spans="1:37" s="644" customFormat="1" ht="17.25" hidden="1" customHeight="1" x14ac:dyDescent="0.2">
      <c r="A265" s="1196"/>
      <c r="B265" s="695" t="s">
        <v>294</v>
      </c>
      <c r="C265" s="686">
        <v>6</v>
      </c>
      <c r="D265" s="686">
        <v>9</v>
      </c>
      <c r="E265" s="686">
        <v>6</v>
      </c>
      <c r="F265" s="686">
        <v>28</v>
      </c>
      <c r="G265" s="686">
        <v>6</v>
      </c>
      <c r="H265" s="686">
        <v>0</v>
      </c>
      <c r="I265" s="686">
        <v>0</v>
      </c>
      <c r="J265" s="686">
        <v>8</v>
      </c>
      <c r="K265" s="686">
        <v>10</v>
      </c>
      <c r="L265" s="686">
        <v>1</v>
      </c>
      <c r="M265" s="686">
        <v>0</v>
      </c>
      <c r="N265" s="686">
        <v>0</v>
      </c>
      <c r="O265" s="696">
        <f>SUM(C265:N265)</f>
        <v>74</v>
      </c>
      <c r="P265" s="696"/>
      <c r="Q265" s="839"/>
      <c r="R265" s="928"/>
      <c r="S265" s="269"/>
      <c r="T265" s="269"/>
      <c r="U265" s="269"/>
      <c r="V265" s="269"/>
      <c r="W265" s="269"/>
      <c r="X265" s="269"/>
      <c r="Y265" s="269"/>
      <c r="Z265" s="269"/>
      <c r="AA265" s="269"/>
      <c r="AB265" s="269"/>
      <c r="AC265" s="269"/>
      <c r="AD265" s="269"/>
      <c r="AE265" s="269"/>
      <c r="AF265" s="269"/>
      <c r="AG265" s="269"/>
      <c r="AH265" s="269"/>
      <c r="AI265" s="269"/>
      <c r="AJ265" s="311"/>
      <c r="AK265" s="311"/>
    </row>
    <row r="266" spans="1:37" s="644" customFormat="1" ht="16.5" hidden="1" customHeight="1" x14ac:dyDescent="0.2">
      <c r="A266" s="1196"/>
      <c r="B266" s="695" t="s">
        <v>269</v>
      </c>
      <c r="C266" s="686">
        <f>SUM(C262:C265)</f>
        <v>28</v>
      </c>
      <c r="D266" s="686">
        <f t="shared" ref="D266:M266" si="129">SUM(D262:D265)</f>
        <v>43</v>
      </c>
      <c r="E266" s="686">
        <f t="shared" si="129"/>
        <v>16</v>
      </c>
      <c r="F266" s="686">
        <f t="shared" si="129"/>
        <v>145</v>
      </c>
      <c r="G266" s="686">
        <f t="shared" si="129"/>
        <v>13</v>
      </c>
      <c r="H266" s="686">
        <f t="shared" si="129"/>
        <v>0</v>
      </c>
      <c r="I266" s="686">
        <f t="shared" si="129"/>
        <v>0</v>
      </c>
      <c r="J266" s="686">
        <f t="shared" si="129"/>
        <v>23</v>
      </c>
      <c r="K266" s="686">
        <f t="shared" si="129"/>
        <v>24</v>
      </c>
      <c r="L266" s="686">
        <f t="shared" si="129"/>
        <v>9</v>
      </c>
      <c r="M266" s="686">
        <f t="shared" si="129"/>
        <v>0</v>
      </c>
      <c r="N266" s="686">
        <f>SUM(N262:N265)</f>
        <v>0</v>
      </c>
      <c r="O266" s="696">
        <f>SUM(O262:O265)</f>
        <v>301</v>
      </c>
      <c r="P266" s="696"/>
      <c r="Q266" s="839"/>
      <c r="R266" s="928"/>
      <c r="S266" s="269"/>
      <c r="T266" s="269"/>
      <c r="U266" s="269"/>
      <c r="V266" s="269"/>
      <c r="W266" s="269"/>
      <c r="X266" s="269"/>
      <c r="Y266" s="269"/>
      <c r="Z266" s="269"/>
      <c r="AA266" s="269"/>
      <c r="AB266" s="269"/>
      <c r="AC266" s="269"/>
      <c r="AD266" s="269"/>
      <c r="AE266" s="269"/>
      <c r="AF266" s="269"/>
      <c r="AG266" s="269"/>
      <c r="AH266" s="269"/>
      <c r="AI266" s="269"/>
      <c r="AJ266" s="311"/>
      <c r="AK266" s="311"/>
    </row>
    <row r="267" spans="1:37" s="644" customFormat="1" ht="16.5" customHeight="1" x14ac:dyDescent="0.2">
      <c r="A267" s="1196"/>
      <c r="B267" s="190" t="s">
        <v>582</v>
      </c>
      <c r="C267" s="687">
        <f>C259-C264</f>
        <v>-4</v>
      </c>
      <c r="D267" s="687">
        <f t="shared" ref="D267:O267" si="130">D259-D264</f>
        <v>5</v>
      </c>
      <c r="E267" s="687">
        <f t="shared" si="130"/>
        <v>3</v>
      </c>
      <c r="F267" s="687">
        <f t="shared" si="130"/>
        <v>11</v>
      </c>
      <c r="G267" s="687">
        <f t="shared" si="130"/>
        <v>-3</v>
      </c>
      <c r="H267" s="687">
        <f t="shared" si="130"/>
        <v>0</v>
      </c>
      <c r="I267" s="687">
        <f t="shared" si="130"/>
        <v>0</v>
      </c>
      <c r="J267" s="687">
        <f t="shared" si="130"/>
        <v>9</v>
      </c>
      <c r="K267" s="687">
        <f t="shared" si="130"/>
        <v>-1</v>
      </c>
      <c r="L267" s="687">
        <f t="shared" si="130"/>
        <v>-2</v>
      </c>
      <c r="M267" s="687">
        <f t="shared" si="130"/>
        <v>0</v>
      </c>
      <c r="N267" s="687">
        <f t="shared" si="130"/>
        <v>0</v>
      </c>
      <c r="O267" s="697">
        <f t="shared" si="130"/>
        <v>18</v>
      </c>
      <c r="P267" s="697"/>
      <c r="Q267" s="839"/>
      <c r="R267" s="928"/>
      <c r="S267" s="269"/>
      <c r="T267" s="269"/>
      <c r="U267" s="269"/>
      <c r="V267" s="269"/>
      <c r="W267" s="269"/>
      <c r="X267" s="269"/>
      <c r="Y267" s="269"/>
      <c r="Z267" s="269"/>
      <c r="AA267" s="269"/>
      <c r="AB267" s="269"/>
      <c r="AC267" s="269"/>
      <c r="AD267" s="269"/>
      <c r="AE267" s="269"/>
      <c r="AF267" s="269"/>
      <c r="AG267" s="269"/>
      <c r="AH267" s="269"/>
      <c r="AI267" s="269"/>
      <c r="AJ267" s="311"/>
      <c r="AK267" s="311"/>
    </row>
    <row r="268" spans="1:37" s="644" customFormat="1" ht="16.5" customHeight="1" x14ac:dyDescent="0.2">
      <c r="A268" s="1196"/>
      <c r="B268" s="1165" t="s">
        <v>584</v>
      </c>
      <c r="C268" s="1177">
        <f>C259-C258</f>
        <v>-1</v>
      </c>
      <c r="D268" s="1177">
        <f t="shared" ref="D268:O268" si="131">D259-D258</f>
        <v>-2</v>
      </c>
      <c r="E268" s="1177">
        <f t="shared" si="131"/>
        <v>4</v>
      </c>
      <c r="F268" s="1177">
        <f t="shared" si="131"/>
        <v>-17</v>
      </c>
      <c r="G268" s="1177">
        <f t="shared" si="131"/>
        <v>-4</v>
      </c>
      <c r="H268" s="1177">
        <f t="shared" si="131"/>
        <v>0</v>
      </c>
      <c r="I268" s="1177">
        <f t="shared" si="131"/>
        <v>0</v>
      </c>
      <c r="J268" s="1177">
        <f t="shared" si="131"/>
        <v>5</v>
      </c>
      <c r="K268" s="1177">
        <f t="shared" si="131"/>
        <v>-1</v>
      </c>
      <c r="L268" s="1177">
        <f t="shared" si="131"/>
        <v>0</v>
      </c>
      <c r="M268" s="1177">
        <f t="shared" si="131"/>
        <v>0</v>
      </c>
      <c r="N268" s="1177">
        <f t="shared" si="131"/>
        <v>0</v>
      </c>
      <c r="O268" s="1178">
        <f t="shared" si="131"/>
        <v>-16</v>
      </c>
      <c r="P268" s="1178"/>
      <c r="Q268" s="839"/>
      <c r="R268" s="928"/>
      <c r="S268" s="269"/>
      <c r="T268" s="269"/>
      <c r="U268" s="269"/>
      <c r="V268" s="269"/>
      <c r="W268" s="269"/>
      <c r="X268" s="269"/>
      <c r="Y268" s="269"/>
      <c r="Z268" s="269"/>
      <c r="AA268" s="269"/>
      <c r="AB268" s="269"/>
      <c r="AC268" s="269"/>
      <c r="AD268" s="269"/>
      <c r="AE268" s="269"/>
      <c r="AF268" s="269"/>
      <c r="AG268" s="269"/>
      <c r="AH268" s="269"/>
      <c r="AI268" s="269"/>
      <c r="AJ268" s="311"/>
      <c r="AK268" s="311"/>
    </row>
    <row r="269" spans="1:37" ht="16.5" customHeight="1" x14ac:dyDescent="0.2">
      <c r="A269" s="1276" t="s">
        <v>298</v>
      </c>
      <c r="B269" s="190" t="s">
        <v>353</v>
      </c>
      <c r="C269" s="687">
        <v>6</v>
      </c>
      <c r="D269" s="687">
        <v>2</v>
      </c>
      <c r="E269" s="687">
        <v>2</v>
      </c>
      <c r="F269" s="687">
        <v>16</v>
      </c>
      <c r="G269" s="687">
        <v>0</v>
      </c>
      <c r="H269" s="687">
        <v>0</v>
      </c>
      <c r="I269" s="687">
        <v>0</v>
      </c>
      <c r="J269" s="687">
        <v>3</v>
      </c>
      <c r="K269" s="687">
        <v>5</v>
      </c>
      <c r="L269" s="687">
        <v>0</v>
      </c>
      <c r="M269" s="687">
        <v>0</v>
      </c>
      <c r="N269" s="687">
        <v>0</v>
      </c>
      <c r="O269" s="697">
        <f>SUM(C269:N269)</f>
        <v>34</v>
      </c>
      <c r="P269" s="697"/>
      <c r="Q269" s="839"/>
    </row>
    <row r="270" spans="1:37" ht="16.5" customHeight="1" x14ac:dyDescent="0.2">
      <c r="A270" s="1273"/>
      <c r="B270" s="684" t="s">
        <v>354</v>
      </c>
      <c r="C270" s="686">
        <v>3</v>
      </c>
      <c r="D270" s="686">
        <v>12</v>
      </c>
      <c r="E270" s="686">
        <v>4</v>
      </c>
      <c r="F270" s="686">
        <v>57</v>
      </c>
      <c r="G270" s="686">
        <v>3</v>
      </c>
      <c r="H270" s="686">
        <v>0</v>
      </c>
      <c r="I270" s="686">
        <v>0</v>
      </c>
      <c r="J270" s="686">
        <v>13</v>
      </c>
      <c r="K270" s="686">
        <v>8</v>
      </c>
      <c r="L270" s="686">
        <v>1</v>
      </c>
      <c r="M270" s="686">
        <v>0</v>
      </c>
      <c r="N270" s="686">
        <v>0</v>
      </c>
      <c r="O270" s="696">
        <f>SUM(C270:N270)</f>
        <v>101</v>
      </c>
      <c r="P270" s="696"/>
      <c r="Q270" s="645"/>
    </row>
    <row r="271" spans="1:37" ht="16.5" customHeight="1" x14ac:dyDescent="0.2">
      <c r="A271" s="1273"/>
      <c r="B271" s="190" t="s">
        <v>355</v>
      </c>
      <c r="C271" s="687">
        <v>7</v>
      </c>
      <c r="D271" s="687">
        <v>14</v>
      </c>
      <c r="E271" s="687">
        <v>6</v>
      </c>
      <c r="F271" s="687">
        <v>51</v>
      </c>
      <c r="G271" s="687">
        <v>6</v>
      </c>
      <c r="H271" s="687">
        <v>0</v>
      </c>
      <c r="I271" s="687">
        <v>0</v>
      </c>
      <c r="J271" s="687">
        <v>14</v>
      </c>
      <c r="K271" s="687">
        <v>8</v>
      </c>
      <c r="L271" s="687">
        <v>0</v>
      </c>
      <c r="M271" s="687">
        <v>0</v>
      </c>
      <c r="N271" s="687">
        <v>0</v>
      </c>
      <c r="O271" s="697">
        <f>SUM(C271:N271)</f>
        <v>106</v>
      </c>
      <c r="P271" s="697"/>
      <c r="Q271" s="839"/>
    </row>
    <row r="272" spans="1:37" ht="16.5" hidden="1" customHeight="1" x14ac:dyDescent="0.2">
      <c r="A272" s="1273"/>
      <c r="B272" s="684" t="s">
        <v>356</v>
      </c>
      <c r="C272" s="686"/>
      <c r="D272" s="686"/>
      <c r="E272" s="686"/>
      <c r="F272" s="686"/>
      <c r="G272" s="686"/>
      <c r="H272" s="686"/>
      <c r="I272" s="686"/>
      <c r="J272" s="686"/>
      <c r="K272" s="686"/>
      <c r="L272" s="686"/>
      <c r="M272" s="686"/>
      <c r="N272" s="686"/>
      <c r="O272" s="696">
        <f>SUM(C272:N272)</f>
        <v>0</v>
      </c>
      <c r="P272" s="696"/>
      <c r="Q272" s="839"/>
    </row>
    <row r="273" spans="1:37" ht="16.5" customHeight="1" x14ac:dyDescent="0.2">
      <c r="A273" s="1273"/>
      <c r="B273" s="684" t="s">
        <v>362</v>
      </c>
      <c r="C273" s="686">
        <f>SUM(C269:C272)</f>
        <v>16</v>
      </c>
      <c r="D273" s="686">
        <f t="shared" ref="D273:N273" si="132">SUM(D269:D272)</f>
        <v>28</v>
      </c>
      <c r="E273" s="686">
        <f t="shared" si="132"/>
        <v>12</v>
      </c>
      <c r="F273" s="686">
        <f t="shared" si="132"/>
        <v>124</v>
      </c>
      <c r="G273" s="686">
        <f t="shared" si="132"/>
        <v>9</v>
      </c>
      <c r="H273" s="686">
        <f t="shared" si="132"/>
        <v>0</v>
      </c>
      <c r="I273" s="686">
        <f t="shared" si="132"/>
        <v>0</v>
      </c>
      <c r="J273" s="686">
        <f t="shared" si="132"/>
        <v>30</v>
      </c>
      <c r="K273" s="686">
        <f t="shared" si="132"/>
        <v>21</v>
      </c>
      <c r="L273" s="686">
        <f t="shared" si="132"/>
        <v>1</v>
      </c>
      <c r="M273" s="686">
        <f t="shared" si="132"/>
        <v>0</v>
      </c>
      <c r="N273" s="686">
        <f t="shared" si="132"/>
        <v>0</v>
      </c>
      <c r="O273" s="696">
        <f>SUM(O269:O272)</f>
        <v>241</v>
      </c>
      <c r="P273" s="696"/>
      <c r="Q273" s="839"/>
    </row>
    <row r="274" spans="1:37" ht="16.5" hidden="1" customHeight="1" x14ac:dyDescent="0.2">
      <c r="A274" s="1273"/>
      <c r="B274" s="695" t="s">
        <v>291</v>
      </c>
      <c r="C274" s="686">
        <v>7</v>
      </c>
      <c r="D274" s="686">
        <v>8</v>
      </c>
      <c r="E274" s="686">
        <v>3</v>
      </c>
      <c r="F274" s="686">
        <v>35</v>
      </c>
      <c r="G274" s="686">
        <v>4</v>
      </c>
      <c r="H274" s="686">
        <v>0</v>
      </c>
      <c r="I274" s="686">
        <v>0</v>
      </c>
      <c r="J274" s="686">
        <v>6</v>
      </c>
      <c r="K274" s="686">
        <v>2</v>
      </c>
      <c r="L274" s="686">
        <v>3</v>
      </c>
      <c r="M274" s="686">
        <v>0</v>
      </c>
      <c r="N274" s="686">
        <v>0</v>
      </c>
      <c r="O274" s="696">
        <f>SUM(C274:N274)</f>
        <v>68</v>
      </c>
      <c r="P274" s="696"/>
      <c r="Q274" s="645"/>
    </row>
    <row r="275" spans="1:37" ht="16.5" hidden="1" customHeight="1" x14ac:dyDescent="0.2">
      <c r="A275" s="1273"/>
      <c r="B275" s="695" t="s">
        <v>292</v>
      </c>
      <c r="C275" s="686">
        <v>7</v>
      </c>
      <c r="D275" s="686">
        <v>14</v>
      </c>
      <c r="E275" s="686">
        <v>1</v>
      </c>
      <c r="F275" s="686">
        <v>31</v>
      </c>
      <c r="G275" s="686">
        <v>2</v>
      </c>
      <c r="H275" s="686">
        <v>0</v>
      </c>
      <c r="I275" s="686">
        <v>0</v>
      </c>
      <c r="J275" s="686">
        <v>7</v>
      </c>
      <c r="K275" s="686">
        <v>4</v>
      </c>
      <c r="L275" s="686">
        <v>0</v>
      </c>
      <c r="M275" s="686">
        <v>0</v>
      </c>
      <c r="N275" s="686">
        <v>0</v>
      </c>
      <c r="O275" s="696">
        <f>SUM(C275:N275)</f>
        <v>66</v>
      </c>
      <c r="P275" s="696"/>
      <c r="Q275" s="839"/>
    </row>
    <row r="276" spans="1:37" s="644" customFormat="1" ht="16.5" customHeight="1" x14ac:dyDescent="0.2">
      <c r="A276" s="1273"/>
      <c r="B276" s="875" t="s">
        <v>293</v>
      </c>
      <c r="C276" s="687">
        <v>9</v>
      </c>
      <c r="D276" s="687">
        <v>13</v>
      </c>
      <c r="E276" s="687">
        <v>6</v>
      </c>
      <c r="F276" s="687">
        <v>44</v>
      </c>
      <c r="G276" s="687">
        <v>3</v>
      </c>
      <c r="H276" s="687">
        <v>0</v>
      </c>
      <c r="I276" s="687">
        <v>0</v>
      </c>
      <c r="J276" s="687">
        <v>5</v>
      </c>
      <c r="K276" s="687">
        <v>8</v>
      </c>
      <c r="L276" s="687">
        <v>4</v>
      </c>
      <c r="M276" s="687">
        <v>0</v>
      </c>
      <c r="N276" s="687">
        <v>0</v>
      </c>
      <c r="O276" s="697">
        <f>SUM(C276:N276)</f>
        <v>92</v>
      </c>
      <c r="P276" s="697"/>
      <c r="Q276" s="839"/>
      <c r="R276" s="928"/>
      <c r="S276" s="269"/>
      <c r="T276" s="269"/>
      <c r="U276" s="269"/>
      <c r="V276" s="269"/>
      <c r="W276" s="269"/>
      <c r="X276" s="269"/>
      <c r="Y276" s="269"/>
      <c r="Z276" s="269"/>
      <c r="AA276" s="269"/>
      <c r="AB276" s="269"/>
      <c r="AC276" s="269"/>
      <c r="AD276" s="269"/>
      <c r="AE276" s="269"/>
      <c r="AF276" s="269"/>
      <c r="AG276" s="269"/>
      <c r="AH276" s="269"/>
      <c r="AI276" s="269"/>
      <c r="AJ276" s="311"/>
      <c r="AK276" s="311"/>
    </row>
    <row r="277" spans="1:37" s="644" customFormat="1" ht="16.5" hidden="1" customHeight="1" x14ac:dyDescent="0.2">
      <c r="A277" s="1273"/>
      <c r="B277" s="695" t="s">
        <v>294</v>
      </c>
      <c r="C277" s="686">
        <v>6</v>
      </c>
      <c r="D277" s="686">
        <v>3</v>
      </c>
      <c r="E277" s="686">
        <v>2</v>
      </c>
      <c r="F277" s="686">
        <v>28</v>
      </c>
      <c r="G277" s="686">
        <v>2</v>
      </c>
      <c r="H277" s="686">
        <v>0</v>
      </c>
      <c r="I277" s="686">
        <v>0</v>
      </c>
      <c r="J277" s="686">
        <v>3</v>
      </c>
      <c r="K277" s="686">
        <v>5</v>
      </c>
      <c r="L277" s="686">
        <v>1</v>
      </c>
      <c r="M277" s="686">
        <v>0</v>
      </c>
      <c r="N277" s="686">
        <v>0</v>
      </c>
      <c r="O277" s="696">
        <f>SUM(C277:N277)</f>
        <v>50</v>
      </c>
      <c r="P277" s="696"/>
      <c r="Q277" s="839"/>
      <c r="R277" s="928"/>
      <c r="S277" s="269"/>
      <c r="T277" s="269"/>
      <c r="U277" s="269"/>
      <c r="V277" s="269"/>
      <c r="W277" s="269"/>
      <c r="X277" s="269"/>
      <c r="Y277" s="269"/>
      <c r="Z277" s="269"/>
      <c r="AA277" s="269"/>
      <c r="AB277" s="269"/>
      <c r="AC277" s="269"/>
      <c r="AD277" s="269"/>
      <c r="AE277" s="269"/>
      <c r="AF277" s="269"/>
      <c r="AG277" s="269"/>
      <c r="AH277" s="269"/>
      <c r="AI277" s="269"/>
      <c r="AJ277" s="311"/>
      <c r="AK277" s="311"/>
    </row>
    <row r="278" spans="1:37" s="644" customFormat="1" ht="16.5" hidden="1" customHeight="1" x14ac:dyDescent="0.2">
      <c r="A278" s="1273"/>
      <c r="B278" s="695" t="s">
        <v>269</v>
      </c>
      <c r="C278" s="686">
        <f>SUM(C274:C277)</f>
        <v>29</v>
      </c>
      <c r="D278" s="686">
        <f t="shared" ref="D278:M278" si="133">SUM(D274:D277)</f>
        <v>38</v>
      </c>
      <c r="E278" s="686">
        <f t="shared" si="133"/>
        <v>12</v>
      </c>
      <c r="F278" s="686">
        <f t="shared" si="133"/>
        <v>138</v>
      </c>
      <c r="G278" s="686">
        <f t="shared" si="133"/>
        <v>11</v>
      </c>
      <c r="H278" s="686">
        <f t="shared" si="133"/>
        <v>0</v>
      </c>
      <c r="I278" s="686">
        <f t="shared" si="133"/>
        <v>0</v>
      </c>
      <c r="J278" s="686">
        <f t="shared" si="133"/>
        <v>21</v>
      </c>
      <c r="K278" s="686">
        <f t="shared" si="133"/>
        <v>19</v>
      </c>
      <c r="L278" s="686">
        <f t="shared" si="133"/>
        <v>8</v>
      </c>
      <c r="M278" s="686">
        <f t="shared" si="133"/>
        <v>0</v>
      </c>
      <c r="N278" s="686">
        <f>SUM(N274:N277)</f>
        <v>0</v>
      </c>
      <c r="O278" s="696">
        <f>SUM(O274:O277)</f>
        <v>276</v>
      </c>
      <c r="P278" s="696"/>
      <c r="Q278" s="839"/>
      <c r="R278" s="928"/>
      <c r="S278" s="269"/>
      <c r="T278" s="269"/>
      <c r="U278" s="269"/>
      <c r="V278" s="269"/>
      <c r="W278" s="269"/>
      <c r="X278" s="269"/>
      <c r="Y278" s="269"/>
      <c r="Z278" s="269"/>
      <c r="AA278" s="269"/>
      <c r="AB278" s="269"/>
      <c r="AC278" s="269"/>
      <c r="AD278" s="269"/>
      <c r="AE278" s="269"/>
      <c r="AF278" s="269"/>
      <c r="AG278" s="269"/>
      <c r="AH278" s="269"/>
      <c r="AI278" s="269"/>
      <c r="AJ278" s="311"/>
      <c r="AK278" s="311"/>
    </row>
    <row r="279" spans="1:37" s="644" customFormat="1" ht="16.5" customHeight="1" x14ac:dyDescent="0.2">
      <c r="A279" s="1273"/>
      <c r="B279" s="684" t="s">
        <v>582</v>
      </c>
      <c r="C279" s="686">
        <f>C271-C276</f>
        <v>-2</v>
      </c>
      <c r="D279" s="686">
        <f t="shared" ref="D279:O279" si="134">D271-D276</f>
        <v>1</v>
      </c>
      <c r="E279" s="686">
        <f t="shared" si="134"/>
        <v>0</v>
      </c>
      <c r="F279" s="686">
        <f t="shared" si="134"/>
        <v>7</v>
      </c>
      <c r="G279" s="686">
        <f t="shared" si="134"/>
        <v>3</v>
      </c>
      <c r="H279" s="686">
        <f t="shared" si="134"/>
        <v>0</v>
      </c>
      <c r="I279" s="686">
        <f t="shared" si="134"/>
        <v>0</v>
      </c>
      <c r="J279" s="686">
        <f t="shared" si="134"/>
        <v>9</v>
      </c>
      <c r="K279" s="686">
        <f t="shared" si="134"/>
        <v>0</v>
      </c>
      <c r="L279" s="686">
        <f t="shared" si="134"/>
        <v>-4</v>
      </c>
      <c r="M279" s="686">
        <f t="shared" si="134"/>
        <v>0</v>
      </c>
      <c r="N279" s="686">
        <f t="shared" si="134"/>
        <v>0</v>
      </c>
      <c r="O279" s="696">
        <f t="shared" si="134"/>
        <v>14</v>
      </c>
      <c r="P279" s="696"/>
      <c r="Q279" s="645"/>
      <c r="R279" s="928"/>
      <c r="S279" s="269"/>
      <c r="T279" s="269"/>
      <c r="U279" s="269"/>
      <c r="V279" s="269"/>
      <c r="W279" s="269"/>
      <c r="X279" s="269"/>
      <c r="Y279" s="269"/>
      <c r="Z279" s="269"/>
      <c r="AA279" s="269"/>
      <c r="AB279" s="269"/>
      <c r="AC279" s="269"/>
      <c r="AD279" s="269"/>
      <c r="AE279" s="269"/>
      <c r="AF279" s="269"/>
      <c r="AG279" s="269"/>
      <c r="AH279" s="269"/>
      <c r="AI279" s="269"/>
      <c r="AJ279" s="311"/>
      <c r="AK279" s="311"/>
    </row>
    <row r="280" spans="1:37" s="644" customFormat="1" ht="16.5" customHeight="1" x14ac:dyDescent="0.2">
      <c r="A280" s="1273"/>
      <c r="B280" s="1054" t="s">
        <v>584</v>
      </c>
      <c r="C280" s="1049">
        <f>C271-C270</f>
        <v>4</v>
      </c>
      <c r="D280" s="1049">
        <f t="shared" ref="D280:O280" si="135">D271-D270</f>
        <v>2</v>
      </c>
      <c r="E280" s="1049">
        <f t="shared" si="135"/>
        <v>2</v>
      </c>
      <c r="F280" s="1049">
        <f t="shared" si="135"/>
        <v>-6</v>
      </c>
      <c r="G280" s="1049">
        <f t="shared" si="135"/>
        <v>3</v>
      </c>
      <c r="H280" s="1049">
        <f t="shared" si="135"/>
        <v>0</v>
      </c>
      <c r="I280" s="1049">
        <f t="shared" si="135"/>
        <v>0</v>
      </c>
      <c r="J280" s="1049">
        <f t="shared" si="135"/>
        <v>1</v>
      </c>
      <c r="K280" s="1049">
        <f t="shared" si="135"/>
        <v>0</v>
      </c>
      <c r="L280" s="1049">
        <f t="shared" si="135"/>
        <v>-1</v>
      </c>
      <c r="M280" s="1049">
        <f t="shared" si="135"/>
        <v>0</v>
      </c>
      <c r="N280" s="1049">
        <f t="shared" si="135"/>
        <v>0</v>
      </c>
      <c r="O280" s="1050">
        <f t="shared" si="135"/>
        <v>5</v>
      </c>
      <c r="P280" s="1050"/>
      <c r="Q280" s="839"/>
      <c r="R280" s="928"/>
      <c r="S280" s="269"/>
      <c r="T280" s="269"/>
      <c r="U280" s="269"/>
      <c r="V280" s="269"/>
      <c r="W280" s="269"/>
      <c r="X280" s="269"/>
      <c r="Y280" s="269"/>
      <c r="Z280" s="269"/>
      <c r="AA280" s="269"/>
      <c r="AB280" s="269"/>
      <c r="AC280" s="269"/>
      <c r="AD280" s="269"/>
      <c r="AE280" s="269"/>
      <c r="AF280" s="269"/>
      <c r="AG280" s="269"/>
      <c r="AH280" s="269"/>
      <c r="AI280" s="269"/>
      <c r="AJ280" s="311"/>
      <c r="AK280" s="311"/>
    </row>
    <row r="281" spans="1:37" ht="16.5" customHeight="1" x14ac:dyDescent="0.2">
      <c r="A281" s="1260" t="s">
        <v>228</v>
      </c>
      <c r="B281" s="684" t="s">
        <v>353</v>
      </c>
      <c r="C281" s="686">
        <v>6</v>
      </c>
      <c r="D281" s="686">
        <v>2</v>
      </c>
      <c r="E281" s="686">
        <v>1</v>
      </c>
      <c r="F281" s="686">
        <v>16</v>
      </c>
      <c r="G281" s="686">
        <v>0</v>
      </c>
      <c r="H281" s="686">
        <v>0</v>
      </c>
      <c r="I281" s="686">
        <v>0</v>
      </c>
      <c r="J281" s="686">
        <v>3</v>
      </c>
      <c r="K281" s="686">
        <v>5</v>
      </c>
      <c r="L281" s="686">
        <v>0</v>
      </c>
      <c r="M281" s="686">
        <v>0</v>
      </c>
      <c r="N281" s="686">
        <v>0</v>
      </c>
      <c r="O281" s="696">
        <f>SUM(C281:N281)</f>
        <v>33</v>
      </c>
      <c r="P281" s="696"/>
      <c r="Q281" s="645"/>
    </row>
    <row r="282" spans="1:37" ht="16.5" customHeight="1" x14ac:dyDescent="0.2">
      <c r="A282" s="1196"/>
      <c r="B282" s="190" t="s">
        <v>354</v>
      </c>
      <c r="C282" s="687">
        <v>2</v>
      </c>
      <c r="D282" s="687">
        <v>12</v>
      </c>
      <c r="E282" s="687">
        <v>4</v>
      </c>
      <c r="F282" s="687">
        <v>57</v>
      </c>
      <c r="G282" s="687">
        <v>3</v>
      </c>
      <c r="H282" s="687">
        <v>0</v>
      </c>
      <c r="I282" s="687">
        <v>0</v>
      </c>
      <c r="J282" s="687">
        <v>13</v>
      </c>
      <c r="K282" s="687">
        <v>8</v>
      </c>
      <c r="L282" s="687">
        <v>1</v>
      </c>
      <c r="M282" s="687">
        <v>0</v>
      </c>
      <c r="N282" s="687">
        <v>0</v>
      </c>
      <c r="O282" s="697">
        <f>SUM(C282:N282)</f>
        <v>100</v>
      </c>
      <c r="P282" s="697"/>
      <c r="Q282" s="839"/>
    </row>
    <row r="283" spans="1:37" ht="16.5" customHeight="1" x14ac:dyDescent="0.2">
      <c r="A283" s="1196"/>
      <c r="B283" s="684" t="s">
        <v>355</v>
      </c>
      <c r="C283" s="686">
        <v>7</v>
      </c>
      <c r="D283" s="686">
        <v>14</v>
      </c>
      <c r="E283" s="686">
        <v>5</v>
      </c>
      <c r="F283" s="686">
        <v>49</v>
      </c>
      <c r="G283" s="686">
        <v>6</v>
      </c>
      <c r="H283" s="686">
        <v>0</v>
      </c>
      <c r="I283" s="686">
        <v>0</v>
      </c>
      <c r="J283" s="686">
        <v>14</v>
      </c>
      <c r="K283" s="686">
        <v>8</v>
      </c>
      <c r="L283" s="686">
        <v>0</v>
      </c>
      <c r="M283" s="686">
        <v>0</v>
      </c>
      <c r="N283" s="686">
        <v>0</v>
      </c>
      <c r="O283" s="696">
        <f>SUM(C283:N283)</f>
        <v>103</v>
      </c>
      <c r="P283" s="696"/>
      <c r="Q283" s="645"/>
    </row>
    <row r="284" spans="1:37" ht="16.5" hidden="1" customHeight="1" x14ac:dyDescent="0.2">
      <c r="A284" s="1196"/>
      <c r="B284" s="684" t="s">
        <v>356</v>
      </c>
      <c r="C284" s="686"/>
      <c r="D284" s="686"/>
      <c r="E284" s="686"/>
      <c r="F284" s="686"/>
      <c r="G284" s="686"/>
      <c r="H284" s="686"/>
      <c r="I284" s="686"/>
      <c r="J284" s="686"/>
      <c r="K284" s="686"/>
      <c r="L284" s="686"/>
      <c r="M284" s="686"/>
      <c r="N284" s="686"/>
      <c r="O284" s="696">
        <f>SUM(C284:N284)</f>
        <v>0</v>
      </c>
      <c r="P284" s="696"/>
      <c r="Q284" s="839"/>
    </row>
    <row r="285" spans="1:37" ht="16.5" customHeight="1" x14ac:dyDescent="0.2">
      <c r="A285" s="1196"/>
      <c r="B285" s="190" t="s">
        <v>362</v>
      </c>
      <c r="C285" s="687">
        <f>SUM(C281:C284)</f>
        <v>15</v>
      </c>
      <c r="D285" s="687">
        <f t="shared" ref="D285:N285" si="136">SUM(D281:D284)</f>
        <v>28</v>
      </c>
      <c r="E285" s="687">
        <f t="shared" si="136"/>
        <v>10</v>
      </c>
      <c r="F285" s="687">
        <f t="shared" si="136"/>
        <v>122</v>
      </c>
      <c r="G285" s="687">
        <f t="shared" si="136"/>
        <v>9</v>
      </c>
      <c r="H285" s="687">
        <f t="shared" si="136"/>
        <v>0</v>
      </c>
      <c r="I285" s="687">
        <f t="shared" si="136"/>
        <v>0</v>
      </c>
      <c r="J285" s="687">
        <f t="shared" si="136"/>
        <v>30</v>
      </c>
      <c r="K285" s="687">
        <f t="shared" si="136"/>
        <v>21</v>
      </c>
      <c r="L285" s="687">
        <f t="shared" si="136"/>
        <v>1</v>
      </c>
      <c r="M285" s="687">
        <f t="shared" si="136"/>
        <v>0</v>
      </c>
      <c r="N285" s="687">
        <f t="shared" si="136"/>
        <v>0</v>
      </c>
      <c r="O285" s="697">
        <f>SUM(O281:O284)</f>
        <v>236</v>
      </c>
      <c r="P285" s="697"/>
      <c r="Q285" s="839"/>
    </row>
    <row r="286" spans="1:37" ht="16.5" hidden="1" customHeight="1" x14ac:dyDescent="0.2">
      <c r="A286" s="1196"/>
      <c r="B286" s="695" t="s">
        <v>291</v>
      </c>
      <c r="C286" s="686">
        <v>6</v>
      </c>
      <c r="D286" s="686">
        <v>8</v>
      </c>
      <c r="E286" s="686">
        <v>1</v>
      </c>
      <c r="F286" s="686">
        <v>35</v>
      </c>
      <c r="G286" s="686">
        <v>4</v>
      </c>
      <c r="H286" s="686">
        <v>0</v>
      </c>
      <c r="I286" s="686">
        <v>0</v>
      </c>
      <c r="J286" s="686">
        <v>6</v>
      </c>
      <c r="K286" s="686">
        <v>2</v>
      </c>
      <c r="L286" s="686">
        <v>3</v>
      </c>
      <c r="M286" s="686">
        <v>0</v>
      </c>
      <c r="N286" s="686">
        <v>0</v>
      </c>
      <c r="O286" s="696">
        <f>SUM(C286:N286)</f>
        <v>65</v>
      </c>
      <c r="P286" s="696"/>
      <c r="Q286" s="645"/>
    </row>
    <row r="287" spans="1:37" ht="16.5" hidden="1" customHeight="1" x14ac:dyDescent="0.2">
      <c r="A287" s="1196"/>
      <c r="B287" s="695" t="s">
        <v>292</v>
      </c>
      <c r="C287" s="686">
        <v>7</v>
      </c>
      <c r="D287" s="686">
        <v>14</v>
      </c>
      <c r="E287" s="686">
        <v>1</v>
      </c>
      <c r="F287" s="686">
        <v>31</v>
      </c>
      <c r="G287" s="686">
        <v>2</v>
      </c>
      <c r="H287" s="686">
        <v>0</v>
      </c>
      <c r="I287" s="686">
        <v>0</v>
      </c>
      <c r="J287" s="686">
        <v>7</v>
      </c>
      <c r="K287" s="686">
        <v>4</v>
      </c>
      <c r="L287" s="686">
        <v>0</v>
      </c>
      <c r="M287" s="686">
        <v>0</v>
      </c>
      <c r="N287" s="686">
        <v>0</v>
      </c>
      <c r="O287" s="696">
        <f>SUM(C287:N287)</f>
        <v>66</v>
      </c>
      <c r="P287" s="696"/>
      <c r="Q287" s="839"/>
    </row>
    <row r="288" spans="1:37" s="644" customFormat="1" ht="16.5" customHeight="1" x14ac:dyDescent="0.2">
      <c r="A288" s="1196"/>
      <c r="B288" s="695" t="s">
        <v>293</v>
      </c>
      <c r="C288" s="686">
        <v>9</v>
      </c>
      <c r="D288" s="686">
        <v>13</v>
      </c>
      <c r="E288" s="686">
        <v>5</v>
      </c>
      <c r="F288" s="686">
        <v>41</v>
      </c>
      <c r="G288" s="686">
        <v>3</v>
      </c>
      <c r="H288" s="686">
        <v>0</v>
      </c>
      <c r="I288" s="686">
        <v>0</v>
      </c>
      <c r="J288" s="686">
        <v>5</v>
      </c>
      <c r="K288" s="686">
        <v>8</v>
      </c>
      <c r="L288" s="686">
        <v>4</v>
      </c>
      <c r="M288" s="686">
        <v>0</v>
      </c>
      <c r="N288" s="686">
        <v>0</v>
      </c>
      <c r="O288" s="696">
        <f>SUM(C288:N288)</f>
        <v>88</v>
      </c>
      <c r="P288" s="696"/>
      <c r="Q288" s="645"/>
      <c r="R288" s="928"/>
      <c r="S288" s="269"/>
      <c r="T288" s="269"/>
      <c r="U288" s="269"/>
      <c r="V288" s="269"/>
      <c r="W288" s="269"/>
      <c r="X288" s="269"/>
      <c r="Y288" s="269"/>
      <c r="Z288" s="269"/>
      <c r="AA288" s="269"/>
      <c r="AB288" s="269"/>
      <c r="AC288" s="269"/>
      <c r="AD288" s="269"/>
      <c r="AE288" s="269"/>
      <c r="AF288" s="269"/>
      <c r="AG288" s="269"/>
      <c r="AH288" s="269"/>
      <c r="AI288" s="269"/>
      <c r="AJ288" s="311"/>
      <c r="AK288" s="311"/>
    </row>
    <row r="289" spans="1:37" s="644" customFormat="1" ht="16.5" hidden="1" customHeight="1" x14ac:dyDescent="0.2">
      <c r="A289" s="1196"/>
      <c r="B289" s="695" t="s">
        <v>294</v>
      </c>
      <c r="C289" s="686">
        <v>6</v>
      </c>
      <c r="D289" s="686">
        <v>3</v>
      </c>
      <c r="E289" s="686">
        <v>2</v>
      </c>
      <c r="F289" s="686">
        <v>28</v>
      </c>
      <c r="G289" s="686">
        <v>2</v>
      </c>
      <c r="H289" s="686">
        <v>0</v>
      </c>
      <c r="I289" s="686">
        <v>0</v>
      </c>
      <c r="J289" s="686">
        <v>3</v>
      </c>
      <c r="K289" s="686">
        <v>5</v>
      </c>
      <c r="L289" s="686">
        <v>1</v>
      </c>
      <c r="M289" s="686">
        <v>0</v>
      </c>
      <c r="N289" s="686">
        <v>0</v>
      </c>
      <c r="O289" s="696">
        <f>SUM(C289:N289)</f>
        <v>50</v>
      </c>
      <c r="P289" s="696"/>
      <c r="Q289" s="839"/>
      <c r="R289" s="928"/>
      <c r="S289" s="269"/>
      <c r="T289" s="269"/>
      <c r="U289" s="269"/>
      <c r="V289" s="269"/>
      <c r="W289" s="269"/>
      <c r="X289" s="269"/>
      <c r="Y289" s="269"/>
      <c r="Z289" s="269"/>
      <c r="AA289" s="269"/>
      <c r="AB289" s="269"/>
      <c r="AC289" s="269"/>
      <c r="AD289" s="269"/>
      <c r="AE289" s="269"/>
      <c r="AF289" s="269"/>
      <c r="AG289" s="269"/>
      <c r="AH289" s="269"/>
      <c r="AI289" s="269"/>
      <c r="AJ289" s="311"/>
      <c r="AK289" s="311"/>
    </row>
    <row r="290" spans="1:37" s="644" customFormat="1" ht="16.5" hidden="1" customHeight="1" x14ac:dyDescent="0.2">
      <c r="A290" s="1196"/>
      <c r="B290" s="695" t="s">
        <v>269</v>
      </c>
      <c r="C290" s="686">
        <f>SUM(C286:C289)</f>
        <v>28</v>
      </c>
      <c r="D290" s="686">
        <f t="shared" ref="D290:M290" si="137">SUM(D286:D289)</f>
        <v>38</v>
      </c>
      <c r="E290" s="686">
        <f t="shared" si="137"/>
        <v>9</v>
      </c>
      <c r="F290" s="686">
        <f t="shared" si="137"/>
        <v>135</v>
      </c>
      <c r="G290" s="686">
        <f t="shared" si="137"/>
        <v>11</v>
      </c>
      <c r="H290" s="686">
        <f t="shared" si="137"/>
        <v>0</v>
      </c>
      <c r="I290" s="686">
        <f t="shared" si="137"/>
        <v>0</v>
      </c>
      <c r="J290" s="686">
        <f t="shared" si="137"/>
        <v>21</v>
      </c>
      <c r="K290" s="686">
        <f t="shared" si="137"/>
        <v>19</v>
      </c>
      <c r="L290" s="686">
        <f t="shared" si="137"/>
        <v>8</v>
      </c>
      <c r="M290" s="686">
        <f t="shared" si="137"/>
        <v>0</v>
      </c>
      <c r="N290" s="686">
        <f>SUM(N286:N289)</f>
        <v>0</v>
      </c>
      <c r="O290" s="696">
        <f>SUM(O286:O289)</f>
        <v>269</v>
      </c>
      <c r="P290" s="696"/>
      <c r="Q290" s="839"/>
      <c r="R290" s="928"/>
      <c r="S290" s="269"/>
      <c r="T290" s="269"/>
      <c r="U290" s="269"/>
      <c r="V290" s="269"/>
      <c r="W290" s="269"/>
      <c r="X290" s="269"/>
      <c r="Y290" s="269"/>
      <c r="Z290" s="269"/>
      <c r="AA290" s="269"/>
      <c r="AB290" s="269"/>
      <c r="AC290" s="269"/>
      <c r="AD290" s="269"/>
      <c r="AE290" s="269"/>
      <c r="AF290" s="269"/>
      <c r="AG290" s="269"/>
      <c r="AH290" s="269"/>
      <c r="AI290" s="269"/>
      <c r="AJ290" s="311"/>
      <c r="AK290" s="311"/>
    </row>
    <row r="291" spans="1:37" s="644" customFormat="1" ht="16.5" customHeight="1" x14ac:dyDescent="0.2">
      <c r="A291" s="1196"/>
      <c r="B291" s="190" t="s">
        <v>582</v>
      </c>
      <c r="C291" s="687">
        <f>C283-C288</f>
        <v>-2</v>
      </c>
      <c r="D291" s="687">
        <f t="shared" ref="D291:O291" si="138">D283-D288</f>
        <v>1</v>
      </c>
      <c r="E291" s="687">
        <f t="shared" si="138"/>
        <v>0</v>
      </c>
      <c r="F291" s="687">
        <f t="shared" si="138"/>
        <v>8</v>
      </c>
      <c r="G291" s="687">
        <f t="shared" si="138"/>
        <v>3</v>
      </c>
      <c r="H291" s="687">
        <f t="shared" si="138"/>
        <v>0</v>
      </c>
      <c r="I291" s="687">
        <f t="shared" si="138"/>
        <v>0</v>
      </c>
      <c r="J291" s="687">
        <f t="shared" si="138"/>
        <v>9</v>
      </c>
      <c r="K291" s="687">
        <f t="shared" si="138"/>
        <v>0</v>
      </c>
      <c r="L291" s="687">
        <f t="shared" si="138"/>
        <v>-4</v>
      </c>
      <c r="M291" s="687">
        <f t="shared" si="138"/>
        <v>0</v>
      </c>
      <c r="N291" s="687">
        <f t="shared" si="138"/>
        <v>0</v>
      </c>
      <c r="O291" s="697">
        <f t="shared" si="138"/>
        <v>15</v>
      </c>
      <c r="P291" s="697"/>
      <c r="Q291" s="839"/>
      <c r="R291" s="928"/>
      <c r="S291" s="269"/>
      <c r="T291" s="269"/>
      <c r="U291" s="269"/>
      <c r="V291" s="269"/>
      <c r="W291" s="269"/>
      <c r="X291" s="269"/>
      <c r="Y291" s="269"/>
      <c r="Z291" s="269"/>
      <c r="AA291" s="269"/>
      <c r="AB291" s="269"/>
      <c r="AC291" s="269"/>
      <c r="AD291" s="269"/>
      <c r="AE291" s="269"/>
      <c r="AF291" s="269"/>
      <c r="AG291" s="269"/>
      <c r="AH291" s="269"/>
      <c r="AI291" s="269"/>
      <c r="AJ291" s="311"/>
      <c r="AK291" s="311"/>
    </row>
    <row r="292" spans="1:37" s="644" customFormat="1" ht="16.5" customHeight="1" x14ac:dyDescent="0.2">
      <c r="A292" s="1261"/>
      <c r="B292" s="1165" t="s">
        <v>584</v>
      </c>
      <c r="C292" s="1177">
        <f>C283-C282</f>
        <v>5</v>
      </c>
      <c r="D292" s="1177">
        <f t="shared" ref="D292:O292" si="139">D283-D282</f>
        <v>2</v>
      </c>
      <c r="E292" s="1177">
        <f t="shared" si="139"/>
        <v>1</v>
      </c>
      <c r="F292" s="1177">
        <f t="shared" si="139"/>
        <v>-8</v>
      </c>
      <c r="G292" s="1177">
        <f t="shared" si="139"/>
        <v>3</v>
      </c>
      <c r="H292" s="1177">
        <f t="shared" si="139"/>
        <v>0</v>
      </c>
      <c r="I292" s="1177">
        <f t="shared" si="139"/>
        <v>0</v>
      </c>
      <c r="J292" s="1177">
        <f t="shared" si="139"/>
        <v>1</v>
      </c>
      <c r="K292" s="1177">
        <f t="shared" si="139"/>
        <v>0</v>
      </c>
      <c r="L292" s="1177">
        <f t="shared" si="139"/>
        <v>-1</v>
      </c>
      <c r="M292" s="1177">
        <f t="shared" si="139"/>
        <v>0</v>
      </c>
      <c r="N292" s="1177">
        <f t="shared" si="139"/>
        <v>0</v>
      </c>
      <c r="O292" s="1178">
        <f t="shared" si="139"/>
        <v>3</v>
      </c>
      <c r="P292" s="1178"/>
      <c r="Q292" s="839"/>
      <c r="R292" s="928"/>
      <c r="S292" s="269"/>
      <c r="T292" s="269"/>
      <c r="U292" s="269"/>
      <c r="V292" s="269"/>
      <c r="W292" s="269"/>
      <c r="X292" s="269"/>
      <c r="Y292" s="269"/>
      <c r="Z292" s="269"/>
      <c r="AA292" s="269"/>
      <c r="AB292" s="269"/>
      <c r="AC292" s="269"/>
      <c r="AD292" s="269"/>
      <c r="AE292" s="269"/>
      <c r="AF292" s="269"/>
      <c r="AG292" s="269"/>
      <c r="AH292" s="269"/>
      <c r="AI292" s="269"/>
      <c r="AJ292" s="311"/>
      <c r="AK292" s="311"/>
    </row>
    <row r="293" spans="1:37" ht="16.5" customHeight="1" x14ac:dyDescent="0.2">
      <c r="A293" s="1276" t="s">
        <v>229</v>
      </c>
      <c r="B293" s="190" t="s">
        <v>353</v>
      </c>
      <c r="C293" s="245">
        <f t="shared" ref="C293:O293" si="140">IF(C269=0, "-",C281/C269)</f>
        <v>1</v>
      </c>
      <c r="D293" s="245">
        <f t="shared" si="140"/>
        <v>1</v>
      </c>
      <c r="E293" s="245">
        <f t="shared" si="140"/>
        <v>0.5</v>
      </c>
      <c r="F293" s="245">
        <f t="shared" si="140"/>
        <v>1</v>
      </c>
      <c r="G293" s="245" t="str">
        <f t="shared" si="140"/>
        <v>-</v>
      </c>
      <c r="H293" s="245" t="str">
        <f t="shared" si="140"/>
        <v>-</v>
      </c>
      <c r="I293" s="245" t="str">
        <f t="shared" si="140"/>
        <v>-</v>
      </c>
      <c r="J293" s="245">
        <f t="shared" si="140"/>
        <v>1</v>
      </c>
      <c r="K293" s="245">
        <f t="shared" si="140"/>
        <v>1</v>
      </c>
      <c r="L293" s="245" t="str">
        <f t="shared" si="140"/>
        <v>-</v>
      </c>
      <c r="M293" s="245" t="str">
        <f t="shared" si="140"/>
        <v>-</v>
      </c>
      <c r="N293" s="245" t="str">
        <f t="shared" si="140"/>
        <v>-</v>
      </c>
      <c r="O293" s="813">
        <f t="shared" si="140"/>
        <v>0.97058823529411764</v>
      </c>
      <c r="P293" s="813"/>
      <c r="Q293" s="839"/>
    </row>
    <row r="294" spans="1:37" ht="16.5" customHeight="1" x14ac:dyDescent="0.2">
      <c r="A294" s="1273"/>
      <c r="B294" s="684" t="s">
        <v>354</v>
      </c>
      <c r="C294" s="654">
        <f t="shared" ref="C294:O294" si="141">IF(C270=0, "-",C282/C270)</f>
        <v>0.66666666666666663</v>
      </c>
      <c r="D294" s="654">
        <f t="shared" si="141"/>
        <v>1</v>
      </c>
      <c r="E294" s="654">
        <f t="shared" si="141"/>
        <v>1</v>
      </c>
      <c r="F294" s="654">
        <f t="shared" si="141"/>
        <v>1</v>
      </c>
      <c r="G294" s="654">
        <f t="shared" si="141"/>
        <v>1</v>
      </c>
      <c r="H294" s="654" t="str">
        <f t="shared" si="141"/>
        <v>-</v>
      </c>
      <c r="I294" s="654" t="str">
        <f t="shared" si="141"/>
        <v>-</v>
      </c>
      <c r="J294" s="654">
        <f t="shared" si="141"/>
        <v>1</v>
      </c>
      <c r="K294" s="654">
        <f t="shared" si="141"/>
        <v>1</v>
      </c>
      <c r="L294" s="654">
        <f t="shared" si="141"/>
        <v>1</v>
      </c>
      <c r="M294" s="654" t="str">
        <f t="shared" si="141"/>
        <v>-</v>
      </c>
      <c r="N294" s="654" t="str">
        <f t="shared" si="141"/>
        <v>-</v>
      </c>
      <c r="O294" s="655">
        <f t="shared" si="141"/>
        <v>0.99009900990099009</v>
      </c>
      <c r="P294" s="655"/>
      <c r="Q294" s="839"/>
    </row>
    <row r="295" spans="1:37" ht="16.5" customHeight="1" x14ac:dyDescent="0.2">
      <c r="A295" s="1273"/>
      <c r="B295" s="190" t="s">
        <v>355</v>
      </c>
      <c r="C295" s="245">
        <f t="shared" ref="C295:O295" si="142">IF(C271=0, "-",C283/C271)</f>
        <v>1</v>
      </c>
      <c r="D295" s="245">
        <f t="shared" si="142"/>
        <v>1</v>
      </c>
      <c r="E295" s="245">
        <f t="shared" si="142"/>
        <v>0.83333333333333337</v>
      </c>
      <c r="F295" s="245">
        <f t="shared" si="142"/>
        <v>0.96078431372549022</v>
      </c>
      <c r="G295" s="245">
        <f t="shared" si="142"/>
        <v>1</v>
      </c>
      <c r="H295" s="245" t="str">
        <f t="shared" si="142"/>
        <v>-</v>
      </c>
      <c r="I295" s="245" t="str">
        <f t="shared" si="142"/>
        <v>-</v>
      </c>
      <c r="J295" s="245">
        <f t="shared" si="142"/>
        <v>1</v>
      </c>
      <c r="K295" s="245">
        <f t="shared" si="142"/>
        <v>1</v>
      </c>
      <c r="L295" s="245" t="str">
        <f t="shared" si="142"/>
        <v>-</v>
      </c>
      <c r="M295" s="245" t="str">
        <f t="shared" si="142"/>
        <v>-</v>
      </c>
      <c r="N295" s="245" t="str">
        <f t="shared" si="142"/>
        <v>-</v>
      </c>
      <c r="O295" s="813">
        <f t="shared" si="142"/>
        <v>0.97169811320754718</v>
      </c>
      <c r="P295" s="813"/>
      <c r="Q295" s="839"/>
    </row>
    <row r="296" spans="1:37" ht="16.5" hidden="1" customHeight="1" x14ac:dyDescent="0.2">
      <c r="A296" s="1273"/>
      <c r="B296" s="684" t="s">
        <v>356</v>
      </c>
      <c r="C296" s="654" t="str">
        <f t="shared" ref="C296:G302" si="143">IF(C272=0, "-",C284/C272)</f>
        <v>-</v>
      </c>
      <c r="D296" s="654" t="str">
        <f t="shared" si="143"/>
        <v>-</v>
      </c>
      <c r="E296" s="654" t="str">
        <f t="shared" si="143"/>
        <v>-</v>
      </c>
      <c r="F296" s="654" t="str">
        <f t="shared" si="143"/>
        <v>-</v>
      </c>
      <c r="G296" s="654" t="str">
        <f t="shared" si="143"/>
        <v>-</v>
      </c>
      <c r="H296" s="654" t="s">
        <v>77</v>
      </c>
      <c r="I296" s="654" t="str">
        <f t="shared" ref="I296:O302" si="144">IF(I272=0, "-",I284/I272)</f>
        <v>-</v>
      </c>
      <c r="J296" s="654" t="str">
        <f t="shared" si="144"/>
        <v>-</v>
      </c>
      <c r="K296" s="654" t="str">
        <f t="shared" si="144"/>
        <v>-</v>
      </c>
      <c r="L296" s="654" t="str">
        <f t="shared" si="144"/>
        <v>-</v>
      </c>
      <c r="M296" s="654" t="str">
        <f t="shared" si="144"/>
        <v>-</v>
      </c>
      <c r="N296" s="654" t="str">
        <f t="shared" si="144"/>
        <v>-</v>
      </c>
      <c r="O296" s="655" t="str">
        <f t="shared" si="144"/>
        <v>-</v>
      </c>
      <c r="P296" s="655"/>
      <c r="Q296" s="839"/>
    </row>
    <row r="297" spans="1:37" ht="16.5" customHeight="1" x14ac:dyDescent="0.2">
      <c r="A297" s="1273"/>
      <c r="B297" s="684" t="s">
        <v>362</v>
      </c>
      <c r="C297" s="654">
        <f t="shared" si="143"/>
        <v>0.9375</v>
      </c>
      <c r="D297" s="654">
        <f t="shared" si="143"/>
        <v>1</v>
      </c>
      <c r="E297" s="654">
        <f t="shared" si="143"/>
        <v>0.83333333333333337</v>
      </c>
      <c r="F297" s="654">
        <f t="shared" si="143"/>
        <v>0.9838709677419355</v>
      </c>
      <c r="G297" s="654">
        <f t="shared" si="143"/>
        <v>1</v>
      </c>
      <c r="H297" s="654" t="str">
        <f t="shared" ref="H297:H302" si="145">IF(H273=0, "-",H285/H273)</f>
        <v>-</v>
      </c>
      <c r="I297" s="654" t="str">
        <f t="shared" si="144"/>
        <v>-</v>
      </c>
      <c r="J297" s="654">
        <f t="shared" si="144"/>
        <v>1</v>
      </c>
      <c r="K297" s="654">
        <f t="shared" si="144"/>
        <v>1</v>
      </c>
      <c r="L297" s="654">
        <f t="shared" si="144"/>
        <v>1</v>
      </c>
      <c r="M297" s="654" t="str">
        <f t="shared" si="144"/>
        <v>-</v>
      </c>
      <c r="N297" s="654" t="str">
        <f t="shared" si="144"/>
        <v>-</v>
      </c>
      <c r="O297" s="655">
        <f t="shared" si="144"/>
        <v>0.97925311203319498</v>
      </c>
      <c r="P297" s="655"/>
      <c r="Q297" s="839"/>
    </row>
    <row r="298" spans="1:37" ht="16.5" hidden="1" customHeight="1" x14ac:dyDescent="0.2">
      <c r="A298" s="1273"/>
      <c r="B298" s="695" t="s">
        <v>291</v>
      </c>
      <c r="C298" s="654">
        <f t="shared" si="143"/>
        <v>0.8571428571428571</v>
      </c>
      <c r="D298" s="654">
        <f t="shared" si="143"/>
        <v>1</v>
      </c>
      <c r="E298" s="654">
        <f t="shared" si="143"/>
        <v>0.33333333333333331</v>
      </c>
      <c r="F298" s="654">
        <f t="shared" si="143"/>
        <v>1</v>
      </c>
      <c r="G298" s="654">
        <f t="shared" si="143"/>
        <v>1</v>
      </c>
      <c r="H298" s="654" t="str">
        <f t="shared" si="145"/>
        <v>-</v>
      </c>
      <c r="I298" s="654" t="str">
        <f t="shared" si="144"/>
        <v>-</v>
      </c>
      <c r="J298" s="654">
        <f t="shared" si="144"/>
        <v>1</v>
      </c>
      <c r="K298" s="654">
        <f t="shared" si="144"/>
        <v>1</v>
      </c>
      <c r="L298" s="654">
        <f t="shared" si="144"/>
        <v>1</v>
      </c>
      <c r="M298" s="654" t="str">
        <f t="shared" si="144"/>
        <v>-</v>
      </c>
      <c r="N298" s="654" t="str">
        <f t="shared" si="144"/>
        <v>-</v>
      </c>
      <c r="O298" s="655">
        <f t="shared" si="144"/>
        <v>0.95588235294117652</v>
      </c>
      <c r="P298" s="655"/>
      <c r="Q298" s="645"/>
    </row>
    <row r="299" spans="1:37" ht="16.5" hidden="1" customHeight="1" x14ac:dyDescent="0.2">
      <c r="A299" s="1273"/>
      <c r="B299" s="695" t="s">
        <v>292</v>
      </c>
      <c r="C299" s="654">
        <f t="shared" si="143"/>
        <v>1</v>
      </c>
      <c r="D299" s="654">
        <f t="shared" si="143"/>
        <v>1</v>
      </c>
      <c r="E299" s="654">
        <f t="shared" si="143"/>
        <v>1</v>
      </c>
      <c r="F299" s="654">
        <f t="shared" si="143"/>
        <v>1</v>
      </c>
      <c r="G299" s="654">
        <f t="shared" si="143"/>
        <v>1</v>
      </c>
      <c r="H299" s="654" t="str">
        <f t="shared" si="145"/>
        <v>-</v>
      </c>
      <c r="I299" s="654" t="str">
        <f t="shared" si="144"/>
        <v>-</v>
      </c>
      <c r="J299" s="654">
        <f t="shared" si="144"/>
        <v>1</v>
      </c>
      <c r="K299" s="654">
        <f t="shared" si="144"/>
        <v>1</v>
      </c>
      <c r="L299" s="654" t="str">
        <f t="shared" si="144"/>
        <v>-</v>
      </c>
      <c r="M299" s="654" t="str">
        <f t="shared" si="144"/>
        <v>-</v>
      </c>
      <c r="N299" s="654" t="str">
        <f t="shared" si="144"/>
        <v>-</v>
      </c>
      <c r="O299" s="655">
        <f t="shared" si="144"/>
        <v>1</v>
      </c>
      <c r="P299" s="655"/>
      <c r="Q299" s="839"/>
    </row>
    <row r="300" spans="1:37" s="644" customFormat="1" ht="16.5" customHeight="1" x14ac:dyDescent="0.2">
      <c r="A300" s="1273"/>
      <c r="B300" s="875" t="s">
        <v>293</v>
      </c>
      <c r="C300" s="245">
        <f t="shared" si="143"/>
        <v>1</v>
      </c>
      <c r="D300" s="245">
        <f t="shared" si="143"/>
        <v>1</v>
      </c>
      <c r="E300" s="245">
        <f t="shared" si="143"/>
        <v>0.83333333333333337</v>
      </c>
      <c r="F300" s="245">
        <f t="shared" si="143"/>
        <v>0.93181818181818177</v>
      </c>
      <c r="G300" s="245">
        <f t="shared" si="143"/>
        <v>1</v>
      </c>
      <c r="H300" s="245" t="str">
        <f t="shared" si="145"/>
        <v>-</v>
      </c>
      <c r="I300" s="245" t="str">
        <f t="shared" si="144"/>
        <v>-</v>
      </c>
      <c r="J300" s="245">
        <f t="shared" si="144"/>
        <v>1</v>
      </c>
      <c r="K300" s="245">
        <f t="shared" si="144"/>
        <v>1</v>
      </c>
      <c r="L300" s="245">
        <f t="shared" si="144"/>
        <v>1</v>
      </c>
      <c r="M300" s="245" t="str">
        <f t="shared" si="144"/>
        <v>-</v>
      </c>
      <c r="N300" s="245" t="str">
        <f t="shared" si="144"/>
        <v>-</v>
      </c>
      <c r="O300" s="813">
        <f t="shared" si="144"/>
        <v>0.95652173913043481</v>
      </c>
      <c r="P300" s="813"/>
      <c r="Q300" s="839"/>
      <c r="R300" s="928"/>
      <c r="S300" s="269"/>
      <c r="T300" s="269"/>
      <c r="U300" s="269"/>
      <c r="V300" s="269"/>
      <c r="W300" s="269"/>
      <c r="X300" s="269"/>
      <c r="Y300" s="269"/>
      <c r="Z300" s="269"/>
      <c r="AA300" s="269"/>
      <c r="AB300" s="269"/>
      <c r="AC300" s="269"/>
      <c r="AD300" s="269"/>
      <c r="AE300" s="269"/>
      <c r="AF300" s="269"/>
      <c r="AG300" s="269"/>
      <c r="AH300" s="269"/>
      <c r="AI300" s="269"/>
      <c r="AJ300" s="311"/>
      <c r="AK300" s="311"/>
    </row>
    <row r="301" spans="1:37" s="644" customFormat="1" ht="16.5" hidden="1" customHeight="1" x14ac:dyDescent="0.2">
      <c r="A301" s="1273"/>
      <c r="B301" s="695" t="s">
        <v>294</v>
      </c>
      <c r="C301" s="654">
        <f t="shared" si="143"/>
        <v>1</v>
      </c>
      <c r="D301" s="654">
        <f t="shared" si="143"/>
        <v>1</v>
      </c>
      <c r="E301" s="654">
        <f t="shared" si="143"/>
        <v>1</v>
      </c>
      <c r="F301" s="654">
        <f t="shared" si="143"/>
        <v>1</v>
      </c>
      <c r="G301" s="654">
        <f t="shared" si="143"/>
        <v>1</v>
      </c>
      <c r="H301" s="654" t="str">
        <f t="shared" si="145"/>
        <v>-</v>
      </c>
      <c r="I301" s="654" t="str">
        <f t="shared" si="144"/>
        <v>-</v>
      </c>
      <c r="J301" s="654">
        <f t="shared" si="144"/>
        <v>1</v>
      </c>
      <c r="K301" s="654">
        <f t="shared" si="144"/>
        <v>1</v>
      </c>
      <c r="L301" s="654">
        <f t="shared" si="144"/>
        <v>1</v>
      </c>
      <c r="M301" s="654" t="str">
        <f t="shared" si="144"/>
        <v>-</v>
      </c>
      <c r="N301" s="654" t="str">
        <f t="shared" si="144"/>
        <v>-</v>
      </c>
      <c r="O301" s="655">
        <f t="shared" si="144"/>
        <v>1</v>
      </c>
      <c r="P301" s="655"/>
      <c r="Q301" s="839"/>
      <c r="R301" s="928"/>
      <c r="S301" s="269"/>
      <c r="T301" s="269"/>
      <c r="U301" s="269"/>
      <c r="V301" s="269"/>
      <c r="W301" s="269"/>
      <c r="X301" s="269"/>
      <c r="Y301" s="269"/>
      <c r="Z301" s="269"/>
      <c r="AA301" s="269"/>
      <c r="AB301" s="269"/>
      <c r="AC301" s="269"/>
      <c r="AD301" s="269"/>
      <c r="AE301" s="269"/>
      <c r="AF301" s="269"/>
      <c r="AG301" s="269"/>
      <c r="AH301" s="269"/>
      <c r="AI301" s="269"/>
      <c r="AJ301" s="311"/>
      <c r="AK301" s="311"/>
    </row>
    <row r="302" spans="1:37" s="644" customFormat="1" ht="16.5" hidden="1" customHeight="1" x14ac:dyDescent="0.2">
      <c r="A302" s="1273"/>
      <c r="B302" s="695" t="s">
        <v>269</v>
      </c>
      <c r="C302" s="654">
        <f t="shared" si="143"/>
        <v>0.96551724137931039</v>
      </c>
      <c r="D302" s="654">
        <f t="shared" si="143"/>
        <v>1</v>
      </c>
      <c r="E302" s="654">
        <f t="shared" si="143"/>
        <v>0.75</v>
      </c>
      <c r="F302" s="654">
        <f t="shared" si="143"/>
        <v>0.97826086956521741</v>
      </c>
      <c r="G302" s="654">
        <f t="shared" si="143"/>
        <v>1</v>
      </c>
      <c r="H302" s="654" t="str">
        <f t="shared" si="145"/>
        <v>-</v>
      </c>
      <c r="I302" s="654" t="str">
        <f t="shared" si="144"/>
        <v>-</v>
      </c>
      <c r="J302" s="654">
        <f t="shared" si="144"/>
        <v>1</v>
      </c>
      <c r="K302" s="654">
        <f t="shared" si="144"/>
        <v>1</v>
      </c>
      <c r="L302" s="654">
        <f t="shared" si="144"/>
        <v>1</v>
      </c>
      <c r="M302" s="654" t="str">
        <f t="shared" si="144"/>
        <v>-</v>
      </c>
      <c r="N302" s="654" t="str">
        <f t="shared" si="144"/>
        <v>-</v>
      </c>
      <c r="O302" s="655">
        <f t="shared" si="144"/>
        <v>0.97463768115942029</v>
      </c>
      <c r="P302" s="655"/>
      <c r="Q302" s="839"/>
      <c r="R302" s="928"/>
      <c r="S302" s="269"/>
      <c r="T302" s="269"/>
      <c r="U302" s="269"/>
      <c r="V302" s="269"/>
      <c r="W302" s="269"/>
      <c r="X302" s="269"/>
      <c r="Y302" s="269"/>
      <c r="Z302" s="269"/>
      <c r="AA302" s="269"/>
      <c r="AB302" s="269"/>
      <c r="AC302" s="269"/>
      <c r="AD302" s="269"/>
      <c r="AE302" s="269"/>
      <c r="AF302" s="269"/>
      <c r="AG302" s="269"/>
      <c r="AH302" s="269"/>
      <c r="AI302" s="269"/>
      <c r="AJ302" s="311"/>
      <c r="AK302" s="311"/>
    </row>
    <row r="303" spans="1:37" s="644" customFormat="1" ht="16.5" customHeight="1" x14ac:dyDescent="0.2">
      <c r="A303" s="1273"/>
      <c r="B303" s="684" t="s">
        <v>583</v>
      </c>
      <c r="C303" s="900">
        <f>IF(OR(C295="-",C300="-"),"-",((C295-C300)*100))</f>
        <v>0</v>
      </c>
      <c r="D303" s="900">
        <f t="shared" ref="D303:O303" si="146">IF(OR(D295="-",D300="-"),"-",((D295-D300)*100))</f>
        <v>0</v>
      </c>
      <c r="E303" s="900">
        <f t="shared" si="146"/>
        <v>0</v>
      </c>
      <c r="F303" s="900">
        <f t="shared" si="146"/>
        <v>2.8966131907308457</v>
      </c>
      <c r="G303" s="900">
        <f t="shared" si="146"/>
        <v>0</v>
      </c>
      <c r="H303" s="900" t="str">
        <f t="shared" si="146"/>
        <v>-</v>
      </c>
      <c r="I303" s="900" t="str">
        <f t="shared" si="146"/>
        <v>-</v>
      </c>
      <c r="J303" s="900">
        <f t="shared" si="146"/>
        <v>0</v>
      </c>
      <c r="K303" s="900">
        <f t="shared" si="146"/>
        <v>0</v>
      </c>
      <c r="L303" s="900" t="str">
        <f t="shared" si="146"/>
        <v>-</v>
      </c>
      <c r="M303" s="900" t="str">
        <f t="shared" si="146"/>
        <v>-</v>
      </c>
      <c r="N303" s="900" t="str">
        <f t="shared" si="146"/>
        <v>-</v>
      </c>
      <c r="O303" s="901">
        <f t="shared" si="146"/>
        <v>1.5176374077112365</v>
      </c>
      <c r="P303" s="901"/>
      <c r="Q303" s="645"/>
      <c r="R303" s="928"/>
      <c r="S303" s="269"/>
      <c r="T303" s="269"/>
      <c r="U303" s="269"/>
      <c r="V303" s="269"/>
      <c r="W303" s="269"/>
      <c r="X303" s="269"/>
      <c r="Y303" s="269"/>
      <c r="Z303" s="269"/>
      <c r="AA303" s="269"/>
      <c r="AB303" s="269"/>
      <c r="AC303" s="269"/>
      <c r="AD303" s="269"/>
      <c r="AE303" s="269"/>
      <c r="AF303" s="269"/>
      <c r="AG303" s="269"/>
      <c r="AH303" s="269"/>
      <c r="AI303" s="269"/>
      <c r="AJ303" s="311"/>
      <c r="AK303" s="311"/>
    </row>
    <row r="304" spans="1:37" s="644" customFormat="1" ht="16.5" customHeight="1" x14ac:dyDescent="0.2">
      <c r="A304" s="1277"/>
      <c r="B304" s="1054" t="s">
        <v>585</v>
      </c>
      <c r="C304" s="1051">
        <f>IF(OR(C295="-",C294="-"),"-",((C295-C294)*100))</f>
        <v>33.333333333333336</v>
      </c>
      <c r="D304" s="1051">
        <f t="shared" ref="D304:O304" si="147">IF(OR(D295="-",D294="-"),"-",((D295-D294)*100))</f>
        <v>0</v>
      </c>
      <c r="E304" s="1051">
        <f t="shared" si="147"/>
        <v>-16.666666666666664</v>
      </c>
      <c r="F304" s="1051">
        <f t="shared" si="147"/>
        <v>-3.9215686274509776</v>
      </c>
      <c r="G304" s="1051">
        <f t="shared" si="147"/>
        <v>0</v>
      </c>
      <c r="H304" s="1051" t="str">
        <f t="shared" si="147"/>
        <v>-</v>
      </c>
      <c r="I304" s="1051" t="str">
        <f t="shared" si="147"/>
        <v>-</v>
      </c>
      <c r="J304" s="1051">
        <f t="shared" si="147"/>
        <v>0</v>
      </c>
      <c r="K304" s="1051">
        <f t="shared" si="147"/>
        <v>0</v>
      </c>
      <c r="L304" s="1051" t="str">
        <f t="shared" si="147"/>
        <v>-</v>
      </c>
      <c r="M304" s="1051" t="str">
        <f t="shared" si="147"/>
        <v>-</v>
      </c>
      <c r="N304" s="1051" t="str">
        <f t="shared" si="147"/>
        <v>-</v>
      </c>
      <c r="O304" s="1052">
        <f t="shared" si="147"/>
        <v>-1.8400896693442914</v>
      </c>
      <c r="P304" s="1052"/>
      <c r="Q304" s="839"/>
      <c r="R304" s="928"/>
      <c r="S304" s="269"/>
      <c r="T304" s="269"/>
      <c r="U304" s="269"/>
      <c r="V304" s="269"/>
      <c r="W304" s="269"/>
      <c r="X304" s="269"/>
      <c r="Y304" s="269"/>
      <c r="Z304" s="269"/>
      <c r="AA304" s="269"/>
      <c r="AB304" s="269"/>
      <c r="AC304" s="269"/>
      <c r="AD304" s="269"/>
      <c r="AE304" s="269"/>
      <c r="AF304" s="269"/>
      <c r="AG304" s="269"/>
      <c r="AH304" s="269"/>
      <c r="AI304" s="269"/>
      <c r="AJ304" s="311"/>
      <c r="AK304" s="311"/>
    </row>
    <row r="305" spans="1:37" ht="16.5" customHeight="1" x14ac:dyDescent="0.2">
      <c r="A305" s="1260" t="s">
        <v>24</v>
      </c>
      <c r="B305" s="684" t="s">
        <v>353</v>
      </c>
      <c r="C305" s="686">
        <v>0</v>
      </c>
      <c r="D305" s="686">
        <v>0</v>
      </c>
      <c r="E305" s="686">
        <v>0</v>
      </c>
      <c r="F305" s="686">
        <v>0</v>
      </c>
      <c r="G305" s="686">
        <v>0</v>
      </c>
      <c r="H305" s="686">
        <v>0</v>
      </c>
      <c r="I305" s="686">
        <v>0</v>
      </c>
      <c r="J305" s="686">
        <v>0</v>
      </c>
      <c r="K305" s="686">
        <v>0</v>
      </c>
      <c r="L305" s="686">
        <v>0</v>
      </c>
      <c r="M305" s="686">
        <v>0</v>
      </c>
      <c r="N305" s="686">
        <v>0</v>
      </c>
      <c r="O305" s="696">
        <f>SUM(C305:N305)</f>
        <v>0</v>
      </c>
      <c r="P305" s="696"/>
      <c r="Q305" s="645"/>
    </row>
    <row r="306" spans="1:37" ht="16.5" customHeight="1" x14ac:dyDescent="0.2">
      <c r="A306" s="1196"/>
      <c r="B306" s="190" t="s">
        <v>354</v>
      </c>
      <c r="C306" s="687">
        <v>0</v>
      </c>
      <c r="D306" s="687">
        <v>0</v>
      </c>
      <c r="E306" s="687">
        <v>0</v>
      </c>
      <c r="F306" s="687">
        <v>2</v>
      </c>
      <c r="G306" s="687">
        <v>0</v>
      </c>
      <c r="H306" s="687">
        <v>0</v>
      </c>
      <c r="I306" s="687">
        <v>0</v>
      </c>
      <c r="J306" s="687">
        <v>0</v>
      </c>
      <c r="K306" s="687">
        <v>1</v>
      </c>
      <c r="L306" s="687">
        <v>0</v>
      </c>
      <c r="M306" s="687">
        <v>0</v>
      </c>
      <c r="N306" s="687">
        <v>0</v>
      </c>
      <c r="O306" s="697">
        <f>SUM(C306:N306)</f>
        <v>3</v>
      </c>
      <c r="P306" s="697"/>
      <c r="Q306" s="839"/>
    </row>
    <row r="307" spans="1:37" ht="16.5" customHeight="1" x14ac:dyDescent="0.2">
      <c r="A307" s="1196"/>
      <c r="B307" s="684" t="s">
        <v>355</v>
      </c>
      <c r="C307" s="686">
        <v>0</v>
      </c>
      <c r="D307" s="686">
        <v>2</v>
      </c>
      <c r="E307" s="686">
        <v>0</v>
      </c>
      <c r="F307" s="686">
        <v>0</v>
      </c>
      <c r="G307" s="686">
        <v>0</v>
      </c>
      <c r="H307" s="686">
        <v>0</v>
      </c>
      <c r="I307" s="686">
        <v>0</v>
      </c>
      <c r="J307" s="686">
        <v>1</v>
      </c>
      <c r="K307" s="686">
        <v>0</v>
      </c>
      <c r="L307" s="686">
        <v>0</v>
      </c>
      <c r="M307" s="686">
        <v>0</v>
      </c>
      <c r="N307" s="686">
        <v>0</v>
      </c>
      <c r="O307" s="696">
        <f>SUM(C307:N307)</f>
        <v>3</v>
      </c>
      <c r="P307" s="696"/>
      <c r="Q307" s="645"/>
    </row>
    <row r="308" spans="1:37" ht="16.5" hidden="1" customHeight="1" x14ac:dyDescent="0.2">
      <c r="A308" s="1196"/>
      <c r="B308" s="684" t="s">
        <v>356</v>
      </c>
      <c r="C308" s="686"/>
      <c r="D308" s="686"/>
      <c r="E308" s="686"/>
      <c r="F308" s="686"/>
      <c r="G308" s="686"/>
      <c r="H308" s="686"/>
      <c r="I308" s="686"/>
      <c r="J308" s="686"/>
      <c r="K308" s="686"/>
      <c r="L308" s="686"/>
      <c r="M308" s="686"/>
      <c r="N308" s="686"/>
      <c r="O308" s="696">
        <f>SUM(C308:N308)</f>
        <v>0</v>
      </c>
      <c r="P308" s="696"/>
      <c r="Q308" s="839"/>
    </row>
    <row r="309" spans="1:37" ht="16.5" customHeight="1" x14ac:dyDescent="0.2">
      <c r="A309" s="1196"/>
      <c r="B309" s="190" t="s">
        <v>362</v>
      </c>
      <c r="C309" s="687">
        <f>SUM(C305:C308)</f>
        <v>0</v>
      </c>
      <c r="D309" s="687">
        <f t="shared" ref="D309:N309" si="148">SUM(D305:D308)</f>
        <v>2</v>
      </c>
      <c r="E309" s="687">
        <f t="shared" si="148"/>
        <v>0</v>
      </c>
      <c r="F309" s="687">
        <f t="shared" si="148"/>
        <v>2</v>
      </c>
      <c r="G309" s="687">
        <f t="shared" si="148"/>
        <v>0</v>
      </c>
      <c r="H309" s="687">
        <f t="shared" si="148"/>
        <v>0</v>
      </c>
      <c r="I309" s="687">
        <f t="shared" si="148"/>
        <v>0</v>
      </c>
      <c r="J309" s="687">
        <f t="shared" si="148"/>
        <v>1</v>
      </c>
      <c r="K309" s="687">
        <f t="shared" si="148"/>
        <v>1</v>
      </c>
      <c r="L309" s="687">
        <f t="shared" si="148"/>
        <v>0</v>
      </c>
      <c r="M309" s="687">
        <f t="shared" si="148"/>
        <v>0</v>
      </c>
      <c r="N309" s="687">
        <f t="shared" si="148"/>
        <v>0</v>
      </c>
      <c r="O309" s="697">
        <f>SUM(O305:O308)</f>
        <v>6</v>
      </c>
      <c r="P309" s="697"/>
      <c r="Q309" s="839"/>
    </row>
    <row r="310" spans="1:37" ht="16.5" hidden="1" customHeight="1" x14ac:dyDescent="0.2">
      <c r="A310" s="1196"/>
      <c r="B310" s="695" t="s">
        <v>291</v>
      </c>
      <c r="C310" s="686">
        <v>0</v>
      </c>
      <c r="D310" s="686">
        <v>0</v>
      </c>
      <c r="E310" s="686">
        <v>0</v>
      </c>
      <c r="F310" s="686">
        <v>0</v>
      </c>
      <c r="G310" s="686">
        <v>0</v>
      </c>
      <c r="H310" s="686">
        <v>0</v>
      </c>
      <c r="I310" s="686">
        <v>0</v>
      </c>
      <c r="J310" s="686">
        <v>0</v>
      </c>
      <c r="K310" s="686">
        <v>0</v>
      </c>
      <c r="L310" s="686">
        <v>0</v>
      </c>
      <c r="M310" s="686">
        <v>0</v>
      </c>
      <c r="N310" s="686">
        <v>0</v>
      </c>
      <c r="O310" s="696">
        <f>SUM(C310:N310)</f>
        <v>0</v>
      </c>
      <c r="P310" s="696"/>
      <c r="Q310" s="645"/>
    </row>
    <row r="311" spans="1:37" ht="16.5" hidden="1" customHeight="1" x14ac:dyDescent="0.2">
      <c r="A311" s="1196"/>
      <c r="B311" s="695" t="s">
        <v>292</v>
      </c>
      <c r="C311" s="686">
        <v>1</v>
      </c>
      <c r="D311" s="686">
        <v>0</v>
      </c>
      <c r="E311" s="686">
        <v>1</v>
      </c>
      <c r="F311" s="686">
        <v>0</v>
      </c>
      <c r="G311" s="686">
        <v>0</v>
      </c>
      <c r="H311" s="686">
        <v>0</v>
      </c>
      <c r="I311" s="686">
        <v>0</v>
      </c>
      <c r="J311" s="686">
        <v>0</v>
      </c>
      <c r="K311" s="686">
        <v>1</v>
      </c>
      <c r="L311" s="686">
        <v>0</v>
      </c>
      <c r="M311" s="686">
        <v>0</v>
      </c>
      <c r="N311" s="686">
        <v>0</v>
      </c>
      <c r="O311" s="696">
        <f>SUM(C311:N311)</f>
        <v>3</v>
      </c>
      <c r="P311" s="696"/>
      <c r="Q311" s="839"/>
    </row>
    <row r="312" spans="1:37" s="644" customFormat="1" ht="16.5" customHeight="1" x14ac:dyDescent="0.2">
      <c r="A312" s="1196"/>
      <c r="B312" s="695" t="s">
        <v>293</v>
      </c>
      <c r="C312" s="686">
        <v>0</v>
      </c>
      <c r="D312" s="686">
        <v>0</v>
      </c>
      <c r="E312" s="686">
        <v>2</v>
      </c>
      <c r="F312" s="686">
        <v>1</v>
      </c>
      <c r="G312" s="686">
        <v>0</v>
      </c>
      <c r="H312" s="686">
        <v>0</v>
      </c>
      <c r="I312" s="686">
        <v>0</v>
      </c>
      <c r="J312" s="686">
        <v>0</v>
      </c>
      <c r="K312" s="686">
        <v>0</v>
      </c>
      <c r="L312" s="686">
        <v>0</v>
      </c>
      <c r="M312" s="686">
        <v>0</v>
      </c>
      <c r="N312" s="686">
        <v>0</v>
      </c>
      <c r="O312" s="696">
        <f>SUM(C312:N312)</f>
        <v>3</v>
      </c>
      <c r="P312" s="696"/>
      <c r="Q312" s="645"/>
      <c r="R312" s="928"/>
      <c r="S312" s="269"/>
      <c r="T312" s="269"/>
      <c r="U312" s="269"/>
      <c r="V312" s="269"/>
      <c r="W312" s="269"/>
      <c r="X312" s="269"/>
      <c r="Y312" s="269"/>
      <c r="Z312" s="269"/>
      <c r="AA312" s="269"/>
      <c r="AB312" s="269"/>
      <c r="AC312" s="269"/>
      <c r="AD312" s="269"/>
      <c r="AE312" s="269"/>
      <c r="AF312" s="269"/>
      <c r="AG312" s="269"/>
      <c r="AH312" s="269"/>
      <c r="AI312" s="269"/>
      <c r="AJ312" s="311"/>
      <c r="AK312" s="311"/>
    </row>
    <row r="313" spans="1:37" s="644" customFormat="1" ht="16.5" hidden="1" customHeight="1" x14ac:dyDescent="0.2">
      <c r="A313" s="1196"/>
      <c r="B313" s="695" t="s">
        <v>294</v>
      </c>
      <c r="C313" s="686">
        <v>0</v>
      </c>
      <c r="D313" s="686">
        <v>0</v>
      </c>
      <c r="E313" s="686">
        <v>1</v>
      </c>
      <c r="F313" s="686">
        <v>2</v>
      </c>
      <c r="G313" s="686">
        <v>0</v>
      </c>
      <c r="H313" s="686">
        <v>0</v>
      </c>
      <c r="I313" s="686">
        <v>0</v>
      </c>
      <c r="J313" s="686">
        <v>0</v>
      </c>
      <c r="K313" s="686">
        <v>0</v>
      </c>
      <c r="L313" s="686">
        <v>0</v>
      </c>
      <c r="M313" s="686">
        <v>0</v>
      </c>
      <c r="N313" s="686">
        <v>0</v>
      </c>
      <c r="O313" s="696">
        <f>SUM(C313:N313)</f>
        <v>3</v>
      </c>
      <c r="P313" s="696"/>
      <c r="Q313" s="839"/>
      <c r="R313" s="928"/>
      <c r="S313" s="269"/>
      <c r="T313" s="269"/>
      <c r="U313" s="269"/>
      <c r="V313" s="269"/>
      <c r="W313" s="269"/>
      <c r="X313" s="269"/>
      <c r="Y313" s="269"/>
      <c r="Z313" s="269"/>
      <c r="AA313" s="269"/>
      <c r="AB313" s="269"/>
      <c r="AC313" s="269"/>
      <c r="AD313" s="269"/>
      <c r="AE313" s="269"/>
      <c r="AF313" s="269"/>
      <c r="AG313" s="269"/>
      <c r="AH313" s="269"/>
      <c r="AI313" s="269"/>
      <c r="AJ313" s="311"/>
      <c r="AK313" s="311"/>
    </row>
    <row r="314" spans="1:37" s="644" customFormat="1" ht="16.5" hidden="1" customHeight="1" x14ac:dyDescent="0.2">
      <c r="A314" s="1196"/>
      <c r="B314" s="695" t="s">
        <v>269</v>
      </c>
      <c r="C314" s="686">
        <f>SUM(C310:C313)</f>
        <v>1</v>
      </c>
      <c r="D314" s="686">
        <f t="shared" ref="D314:M314" si="149">SUM(D310:D313)</f>
        <v>0</v>
      </c>
      <c r="E314" s="686">
        <f t="shared" si="149"/>
        <v>4</v>
      </c>
      <c r="F314" s="686">
        <f t="shared" si="149"/>
        <v>3</v>
      </c>
      <c r="G314" s="686">
        <f t="shared" si="149"/>
        <v>0</v>
      </c>
      <c r="H314" s="686">
        <f t="shared" si="149"/>
        <v>0</v>
      </c>
      <c r="I314" s="686">
        <f t="shared" si="149"/>
        <v>0</v>
      </c>
      <c r="J314" s="686">
        <f t="shared" si="149"/>
        <v>0</v>
      </c>
      <c r="K314" s="686">
        <f t="shared" si="149"/>
        <v>1</v>
      </c>
      <c r="L314" s="686">
        <f t="shared" si="149"/>
        <v>0</v>
      </c>
      <c r="M314" s="686">
        <f t="shared" si="149"/>
        <v>0</v>
      </c>
      <c r="N314" s="686">
        <f>SUM(N310:N313)</f>
        <v>0</v>
      </c>
      <c r="O314" s="696">
        <f>SUM(O310:O313)</f>
        <v>9</v>
      </c>
      <c r="P314" s="696"/>
      <c r="Q314" s="839"/>
      <c r="R314" s="928"/>
      <c r="S314" s="269"/>
      <c r="T314" s="269"/>
      <c r="U314" s="269"/>
      <c r="V314" s="269"/>
      <c r="W314" s="269"/>
      <c r="X314" s="269"/>
      <c r="Y314" s="269"/>
      <c r="Z314" s="269"/>
      <c r="AA314" s="269"/>
      <c r="AB314" s="269"/>
      <c r="AC314" s="269"/>
      <c r="AD314" s="269"/>
      <c r="AE314" s="269"/>
      <c r="AF314" s="269"/>
      <c r="AG314" s="269"/>
      <c r="AH314" s="269"/>
      <c r="AI314" s="269"/>
      <c r="AJ314" s="311"/>
      <c r="AK314" s="311"/>
    </row>
    <row r="315" spans="1:37" s="644" customFormat="1" ht="16.5" customHeight="1" x14ac:dyDescent="0.2">
      <c r="A315" s="1196"/>
      <c r="B315" s="190" t="s">
        <v>582</v>
      </c>
      <c r="C315" s="687">
        <f>C307-C312</f>
        <v>0</v>
      </c>
      <c r="D315" s="687">
        <f t="shared" ref="D315:O315" si="150">D307-D312</f>
        <v>2</v>
      </c>
      <c r="E315" s="687">
        <f t="shared" si="150"/>
        <v>-2</v>
      </c>
      <c r="F315" s="687">
        <f t="shared" si="150"/>
        <v>-1</v>
      </c>
      <c r="G315" s="687">
        <f t="shared" si="150"/>
        <v>0</v>
      </c>
      <c r="H315" s="687">
        <f t="shared" si="150"/>
        <v>0</v>
      </c>
      <c r="I315" s="687">
        <f t="shared" si="150"/>
        <v>0</v>
      </c>
      <c r="J315" s="687">
        <f t="shared" si="150"/>
        <v>1</v>
      </c>
      <c r="K315" s="687">
        <f t="shared" si="150"/>
        <v>0</v>
      </c>
      <c r="L315" s="687">
        <f t="shared" si="150"/>
        <v>0</v>
      </c>
      <c r="M315" s="687">
        <f t="shared" si="150"/>
        <v>0</v>
      </c>
      <c r="N315" s="687">
        <f t="shared" si="150"/>
        <v>0</v>
      </c>
      <c r="O315" s="697">
        <f t="shared" si="150"/>
        <v>0</v>
      </c>
      <c r="P315" s="697"/>
      <c r="Q315" s="839"/>
      <c r="R315" s="928"/>
      <c r="S315" s="269"/>
      <c r="T315" s="269"/>
      <c r="U315" s="269"/>
      <c r="V315" s="269"/>
      <c r="W315" s="269"/>
      <c r="X315" s="269"/>
      <c r="Y315" s="269"/>
      <c r="Z315" s="269"/>
      <c r="AA315" s="269"/>
      <c r="AB315" s="269"/>
      <c r="AC315" s="269"/>
      <c r="AD315" s="269"/>
      <c r="AE315" s="269"/>
      <c r="AF315" s="269"/>
      <c r="AG315" s="269"/>
      <c r="AH315" s="269"/>
      <c r="AI315" s="269"/>
      <c r="AJ315" s="311"/>
      <c r="AK315" s="311"/>
    </row>
    <row r="316" spans="1:37" s="644" customFormat="1" ht="16.5" customHeight="1" x14ac:dyDescent="0.2">
      <c r="A316" s="1196"/>
      <c r="B316" s="1165" t="s">
        <v>584</v>
      </c>
      <c r="C316" s="1177">
        <f>C307-C306</f>
        <v>0</v>
      </c>
      <c r="D316" s="1177">
        <f t="shared" ref="D316:O316" si="151">D307-D306</f>
        <v>2</v>
      </c>
      <c r="E316" s="1177">
        <f t="shared" si="151"/>
        <v>0</v>
      </c>
      <c r="F316" s="1177">
        <f t="shared" si="151"/>
        <v>-2</v>
      </c>
      <c r="G316" s="1177">
        <f t="shared" si="151"/>
        <v>0</v>
      </c>
      <c r="H316" s="1177">
        <f t="shared" si="151"/>
        <v>0</v>
      </c>
      <c r="I316" s="1177">
        <f t="shared" si="151"/>
        <v>0</v>
      </c>
      <c r="J316" s="1177">
        <f t="shared" si="151"/>
        <v>1</v>
      </c>
      <c r="K316" s="1177">
        <f t="shared" si="151"/>
        <v>-1</v>
      </c>
      <c r="L316" s="1177">
        <f t="shared" si="151"/>
        <v>0</v>
      </c>
      <c r="M316" s="1177">
        <f t="shared" si="151"/>
        <v>0</v>
      </c>
      <c r="N316" s="1177">
        <f t="shared" si="151"/>
        <v>0</v>
      </c>
      <c r="O316" s="1178">
        <f t="shared" si="151"/>
        <v>0</v>
      </c>
      <c r="P316" s="1178"/>
      <c r="Q316" s="839"/>
      <c r="R316" s="928"/>
      <c r="S316" s="781"/>
      <c r="T316" s="264"/>
      <c r="U316" s="264"/>
      <c r="V316" s="264"/>
      <c r="W316" s="264"/>
      <c r="X316" s="264"/>
      <c r="Y316" s="264"/>
      <c r="Z316" s="264"/>
      <c r="AA316" s="264"/>
      <c r="AB316" s="264"/>
      <c r="AC316" s="264"/>
      <c r="AD316" s="264"/>
      <c r="AE316" s="264"/>
      <c r="AF316" s="264"/>
      <c r="AG316" s="269"/>
      <c r="AH316" s="269"/>
      <c r="AI316" s="269"/>
      <c r="AJ316" s="311"/>
      <c r="AK316" s="311"/>
    </row>
    <row r="317" spans="1:37" ht="16.5" customHeight="1" x14ac:dyDescent="0.2">
      <c r="A317" s="1276" t="s">
        <v>472</v>
      </c>
      <c r="B317" s="190" t="s">
        <v>353</v>
      </c>
      <c r="C317" s="259">
        <v>4.3000000000000007</v>
      </c>
      <c r="D317" s="259">
        <v>34.1</v>
      </c>
      <c r="E317" s="259">
        <v>88.100000000000009</v>
      </c>
      <c r="F317" s="259">
        <v>2.1</v>
      </c>
      <c r="G317" s="259" t="s">
        <v>77</v>
      </c>
      <c r="H317" s="259" t="s">
        <v>77</v>
      </c>
      <c r="I317" s="259" t="s">
        <v>77</v>
      </c>
      <c r="J317" s="259">
        <v>19.2</v>
      </c>
      <c r="K317" s="259">
        <v>7.6</v>
      </c>
      <c r="L317" s="259" t="s">
        <v>77</v>
      </c>
      <c r="M317" s="259" t="s">
        <v>77</v>
      </c>
      <c r="N317" s="259" t="s">
        <v>77</v>
      </c>
      <c r="O317" s="815">
        <v>4.5</v>
      </c>
      <c r="P317" s="815"/>
      <c r="Q317" s="839"/>
      <c r="S317" s="782"/>
      <c r="T317" s="783"/>
      <c r="U317" s="783"/>
      <c r="V317" s="783"/>
      <c r="W317" s="783"/>
      <c r="X317" s="783"/>
      <c r="Y317" s="783"/>
      <c r="Z317" s="783"/>
      <c r="AA317" s="783"/>
      <c r="AB317" s="783"/>
      <c r="AC317" s="783"/>
      <c r="AD317" s="783"/>
      <c r="AE317" s="783"/>
      <c r="AF317" s="783"/>
    </row>
    <row r="318" spans="1:37" ht="16.5" customHeight="1" x14ac:dyDescent="0.2">
      <c r="A318" s="1273"/>
      <c r="B318" s="684" t="s">
        <v>354</v>
      </c>
      <c r="C318" s="693">
        <v>4.4000000000000004</v>
      </c>
      <c r="D318" s="693">
        <v>14.600000000000001</v>
      </c>
      <c r="E318" s="693">
        <v>27.2</v>
      </c>
      <c r="F318" s="693">
        <v>2.6</v>
      </c>
      <c r="G318" s="693">
        <v>30.4</v>
      </c>
      <c r="H318" s="693" t="s">
        <v>77</v>
      </c>
      <c r="I318" s="693" t="s">
        <v>77</v>
      </c>
      <c r="J318" s="693">
        <v>7.8</v>
      </c>
      <c r="K318" s="693">
        <v>7</v>
      </c>
      <c r="L318" s="693">
        <v>7.6</v>
      </c>
      <c r="M318" s="693" t="s">
        <v>77</v>
      </c>
      <c r="N318" s="693" t="s">
        <v>77</v>
      </c>
      <c r="O318" s="699">
        <v>4.3000000000000007</v>
      </c>
      <c r="P318" s="699"/>
      <c r="Q318" s="839"/>
      <c r="S318" s="782"/>
      <c r="T318" s="783"/>
      <c r="U318" s="783"/>
      <c r="V318" s="783"/>
      <c r="W318" s="783"/>
      <c r="X318" s="783"/>
      <c r="Y318" s="783"/>
      <c r="Z318" s="783"/>
      <c r="AA318" s="783"/>
      <c r="AB318" s="783"/>
      <c r="AC318" s="783"/>
      <c r="AD318" s="783"/>
      <c r="AE318" s="783"/>
      <c r="AF318" s="783"/>
    </row>
    <row r="319" spans="1:37" ht="16.5" customHeight="1" x14ac:dyDescent="0.2">
      <c r="A319" s="1273"/>
      <c r="B319" s="190" t="s">
        <v>355</v>
      </c>
      <c r="C319" s="259">
        <v>5.8</v>
      </c>
      <c r="D319" s="259">
        <v>11.3</v>
      </c>
      <c r="E319" s="259">
        <v>24.1</v>
      </c>
      <c r="F319" s="259">
        <v>3.2</v>
      </c>
      <c r="G319" s="259">
        <v>15.7</v>
      </c>
      <c r="H319" s="259" t="s">
        <v>77</v>
      </c>
      <c r="I319" s="259" t="s">
        <v>77</v>
      </c>
      <c r="J319" s="259">
        <v>5.8</v>
      </c>
      <c r="K319" s="259">
        <v>3</v>
      </c>
      <c r="L319" s="259" t="s">
        <v>77</v>
      </c>
      <c r="M319" s="259" t="s">
        <v>77</v>
      </c>
      <c r="N319" s="259" t="s">
        <v>77</v>
      </c>
      <c r="O319" s="815">
        <v>5</v>
      </c>
      <c r="P319" s="815"/>
      <c r="Q319" s="839"/>
      <c r="S319" s="782"/>
      <c r="T319" s="783"/>
      <c r="U319" s="783"/>
      <c r="V319" s="783"/>
      <c r="W319" s="783"/>
      <c r="X319" s="783"/>
      <c r="Y319" s="783"/>
      <c r="Z319" s="783"/>
      <c r="AA319" s="783"/>
      <c r="AB319" s="783"/>
      <c r="AC319" s="783"/>
      <c r="AD319" s="783"/>
      <c r="AE319" s="783"/>
      <c r="AF319" s="783"/>
    </row>
    <row r="320" spans="1:37" ht="16.5" hidden="1" customHeight="1" x14ac:dyDescent="0.2">
      <c r="A320" s="1273"/>
      <c r="B320" s="684" t="s">
        <v>356</v>
      </c>
      <c r="C320" s="693"/>
      <c r="D320" s="693"/>
      <c r="E320" s="693"/>
      <c r="F320" s="693"/>
      <c r="G320" s="693"/>
      <c r="H320" s="693"/>
      <c r="I320" s="693"/>
      <c r="J320" s="693"/>
      <c r="K320" s="693"/>
      <c r="L320" s="693"/>
      <c r="M320" s="693"/>
      <c r="N320" s="693"/>
      <c r="O320" s="699"/>
      <c r="P320" s="699"/>
      <c r="Q320" s="839"/>
      <c r="S320" s="782"/>
      <c r="T320" s="783"/>
      <c r="U320" s="783"/>
      <c r="V320" s="783"/>
      <c r="W320" s="783"/>
      <c r="X320" s="783"/>
      <c r="Y320" s="783"/>
      <c r="Z320" s="783"/>
      <c r="AA320" s="783"/>
      <c r="AB320" s="783"/>
      <c r="AC320" s="783"/>
      <c r="AD320" s="783"/>
      <c r="AE320" s="783"/>
      <c r="AF320" s="783"/>
    </row>
    <row r="321" spans="1:37" ht="16.5" customHeight="1" x14ac:dyDescent="0.2">
      <c r="A321" s="1273"/>
      <c r="B321" s="684" t="s">
        <v>362</v>
      </c>
      <c r="C321" s="693">
        <v>4.6999999999999993</v>
      </c>
      <c r="D321" s="693">
        <v>13.5</v>
      </c>
      <c r="E321" s="693">
        <v>27</v>
      </c>
      <c r="F321" s="693">
        <v>2.7</v>
      </c>
      <c r="G321" s="693">
        <v>23.2</v>
      </c>
      <c r="H321" s="693" t="s">
        <v>77</v>
      </c>
      <c r="I321" s="693" t="s">
        <v>77</v>
      </c>
      <c r="J321" s="693">
        <v>7.6</v>
      </c>
      <c r="K321" s="693">
        <v>4.0999999999999996</v>
      </c>
      <c r="L321" s="693">
        <v>7.6</v>
      </c>
      <c r="M321" s="693" t="s">
        <v>77</v>
      </c>
      <c r="N321" s="693" t="s">
        <v>77</v>
      </c>
      <c r="O321" s="699">
        <v>4.8</v>
      </c>
      <c r="P321" s="699"/>
      <c r="Q321" s="839"/>
      <c r="S321" s="782"/>
      <c r="T321" s="783"/>
      <c r="U321" s="783"/>
      <c r="V321" s="783"/>
      <c r="W321" s="783"/>
      <c r="X321" s="783"/>
      <c r="Y321" s="783"/>
      <c r="Z321" s="783"/>
      <c r="AA321" s="783"/>
      <c r="AB321" s="783"/>
      <c r="AC321" s="783"/>
      <c r="AD321" s="783"/>
      <c r="AE321" s="783"/>
      <c r="AF321" s="783"/>
    </row>
    <row r="322" spans="1:37" ht="16.5" hidden="1" customHeight="1" x14ac:dyDescent="0.2">
      <c r="A322" s="1273"/>
      <c r="B322" s="695" t="s">
        <v>291</v>
      </c>
      <c r="C322" s="693">
        <v>4</v>
      </c>
      <c r="D322" s="693">
        <v>14.1</v>
      </c>
      <c r="E322" s="693">
        <v>22.6</v>
      </c>
      <c r="F322" s="693">
        <v>2.2000000000000002</v>
      </c>
      <c r="G322" s="693">
        <v>13.2</v>
      </c>
      <c r="H322" s="693" t="s">
        <v>77</v>
      </c>
      <c r="I322" s="693" t="s">
        <v>77</v>
      </c>
      <c r="J322" s="693">
        <v>6.5</v>
      </c>
      <c r="K322" s="693">
        <v>48.5</v>
      </c>
      <c r="L322" s="693">
        <v>2.6</v>
      </c>
      <c r="M322" s="693" t="s">
        <v>77</v>
      </c>
      <c r="N322" s="693" t="s">
        <v>77</v>
      </c>
      <c r="O322" s="699">
        <v>3.5</v>
      </c>
      <c r="P322" s="699"/>
      <c r="Q322" s="645"/>
      <c r="S322" s="782"/>
      <c r="T322" s="783"/>
      <c r="U322" s="783"/>
      <c r="V322" s="783"/>
      <c r="W322" s="783"/>
      <c r="X322" s="783"/>
      <c r="Y322" s="783"/>
      <c r="Z322" s="783"/>
      <c r="AA322" s="783"/>
      <c r="AB322" s="783"/>
      <c r="AC322" s="783"/>
      <c r="AD322" s="783"/>
      <c r="AE322" s="783"/>
      <c r="AF322" s="783"/>
    </row>
    <row r="323" spans="1:37" ht="16.5" hidden="1" customHeight="1" x14ac:dyDescent="0.2">
      <c r="A323" s="1273"/>
      <c r="B323" s="695" t="s">
        <v>292</v>
      </c>
      <c r="C323" s="693">
        <v>4.0999999999999996</v>
      </c>
      <c r="D323" s="693">
        <v>19.2</v>
      </c>
      <c r="E323" s="693">
        <v>49.6</v>
      </c>
      <c r="F323" s="693">
        <v>3.8</v>
      </c>
      <c r="G323" s="693">
        <v>9</v>
      </c>
      <c r="H323" s="693" t="s">
        <v>77</v>
      </c>
      <c r="I323" s="693" t="s">
        <v>77</v>
      </c>
      <c r="J323" s="693">
        <v>8.1999999999999993</v>
      </c>
      <c r="K323" s="693">
        <v>6.4</v>
      </c>
      <c r="L323" s="693" t="s">
        <v>77</v>
      </c>
      <c r="M323" s="693" t="s">
        <v>77</v>
      </c>
      <c r="N323" s="693" t="s">
        <v>77</v>
      </c>
      <c r="O323" s="699">
        <v>5</v>
      </c>
      <c r="P323" s="699"/>
      <c r="Q323" s="839"/>
      <c r="S323" s="782"/>
      <c r="T323" s="783"/>
      <c r="U323" s="783"/>
      <c r="V323" s="783"/>
      <c r="W323" s="783"/>
      <c r="X323" s="783"/>
      <c r="Y323" s="783"/>
      <c r="Z323" s="783"/>
      <c r="AA323" s="783"/>
      <c r="AB323" s="783"/>
      <c r="AC323" s="783"/>
      <c r="AD323" s="783"/>
      <c r="AE323" s="783"/>
      <c r="AF323" s="783"/>
    </row>
    <row r="324" spans="1:37" s="644" customFormat="1" ht="16.5" customHeight="1" x14ac:dyDescent="0.2">
      <c r="A324" s="1273"/>
      <c r="B324" s="875" t="s">
        <v>293</v>
      </c>
      <c r="C324" s="259">
        <v>4.4000000000000004</v>
      </c>
      <c r="D324" s="259">
        <v>12</v>
      </c>
      <c r="E324" s="259">
        <v>17.399999999999999</v>
      </c>
      <c r="F324" s="259">
        <v>3</v>
      </c>
      <c r="G324" s="259">
        <v>6</v>
      </c>
      <c r="H324" s="259" t="s">
        <v>77</v>
      </c>
      <c r="I324" s="259" t="s">
        <v>77</v>
      </c>
      <c r="J324" s="259">
        <v>5.8</v>
      </c>
      <c r="K324" s="259">
        <v>3.5999999999999996</v>
      </c>
      <c r="L324" s="259">
        <v>5.3</v>
      </c>
      <c r="M324" s="259" t="s">
        <v>77</v>
      </c>
      <c r="N324" s="259" t="s">
        <v>77</v>
      </c>
      <c r="O324" s="815">
        <v>4.5999999999999996</v>
      </c>
      <c r="P324" s="815"/>
      <c r="Q324" s="839"/>
      <c r="R324" s="928"/>
      <c r="S324" s="782"/>
      <c r="T324" s="783"/>
      <c r="U324" s="783"/>
      <c r="V324" s="783"/>
      <c r="W324" s="783"/>
      <c r="X324" s="783"/>
      <c r="Y324" s="783"/>
      <c r="Z324" s="783"/>
      <c r="AA324" s="783"/>
      <c r="AB324" s="783"/>
      <c r="AC324" s="783"/>
      <c r="AD324" s="783"/>
      <c r="AE324" s="783"/>
      <c r="AF324" s="783"/>
      <c r="AG324" s="269"/>
      <c r="AH324" s="269"/>
      <c r="AI324" s="269"/>
      <c r="AJ324" s="311"/>
      <c r="AK324" s="311"/>
    </row>
    <row r="325" spans="1:37" s="644" customFormat="1" ht="16.5" hidden="1" customHeight="1" x14ac:dyDescent="0.2">
      <c r="A325" s="1273"/>
      <c r="B325" s="695" t="s">
        <v>294</v>
      </c>
      <c r="C325" s="693">
        <v>5.6</v>
      </c>
      <c r="D325" s="693">
        <v>16.8</v>
      </c>
      <c r="E325" s="693">
        <v>39.799999999999997</v>
      </c>
      <c r="F325" s="693">
        <v>4.3000000000000007</v>
      </c>
      <c r="G325" s="693">
        <v>6.6999999999999993</v>
      </c>
      <c r="H325" s="693" t="s">
        <v>77</v>
      </c>
      <c r="I325" s="693" t="s">
        <v>77</v>
      </c>
      <c r="J325" s="693">
        <v>7.6</v>
      </c>
      <c r="K325" s="693">
        <v>6</v>
      </c>
      <c r="L325" s="693">
        <v>0.4</v>
      </c>
      <c r="M325" s="693" t="s">
        <v>77</v>
      </c>
      <c r="N325" s="693" t="s">
        <v>77</v>
      </c>
      <c r="O325" s="699">
        <v>4.8</v>
      </c>
      <c r="P325" s="699"/>
      <c r="Q325" s="839"/>
      <c r="R325" s="928"/>
      <c r="S325" s="782" t="str">
        <f t="shared" ref="S325:S326" si="152">B325</f>
        <v>Jan-Mar 2020</v>
      </c>
      <c r="T325" s="783">
        <f t="shared" ref="T325:T326" si="153">C277+C313</f>
        <v>6</v>
      </c>
      <c r="U325" s="783">
        <f t="shared" ref="U325:U326" si="154">D277+D313</f>
        <v>3</v>
      </c>
      <c r="V325" s="783">
        <f t="shared" ref="V325:V326" si="155">E277+E313</f>
        <v>3</v>
      </c>
      <c r="W325" s="783">
        <f t="shared" ref="W325:W326" si="156">F277+F313</f>
        <v>30</v>
      </c>
      <c r="X325" s="783">
        <f t="shared" ref="X325:X326" si="157">G277+G313</f>
        <v>2</v>
      </c>
      <c r="Y325" s="783">
        <f t="shared" ref="Y325:Y326" si="158">H277+H313</f>
        <v>0</v>
      </c>
      <c r="Z325" s="783">
        <f t="shared" ref="Z325:Z326" si="159">I277+I313</f>
        <v>0</v>
      </c>
      <c r="AA325" s="783">
        <f t="shared" ref="AA325:AA326" si="160">J277+J313</f>
        <v>3</v>
      </c>
      <c r="AB325" s="783">
        <f t="shared" ref="AB325:AB326" si="161">K277+K313</f>
        <v>5</v>
      </c>
      <c r="AC325" s="783">
        <f t="shared" ref="AC325:AC326" si="162">L277+L313</f>
        <v>1</v>
      </c>
      <c r="AD325" s="783">
        <f t="shared" ref="AD325:AD326" si="163">M277+M313</f>
        <v>0</v>
      </c>
      <c r="AE325" s="783">
        <f t="shared" ref="AE325:AE326" si="164">N277+N313</f>
        <v>0</v>
      </c>
      <c r="AF325" s="783">
        <f t="shared" ref="AF325:AF326" si="165">O277+O313</f>
        <v>53</v>
      </c>
      <c r="AG325" s="269"/>
      <c r="AH325" s="269"/>
      <c r="AI325" s="269"/>
      <c r="AJ325" s="311"/>
      <c r="AK325" s="311"/>
    </row>
    <row r="326" spans="1:37" s="644" customFormat="1" ht="16.5" hidden="1" customHeight="1" x14ac:dyDescent="0.2">
      <c r="A326" s="1273"/>
      <c r="B326" s="695" t="s">
        <v>269</v>
      </c>
      <c r="C326" s="693">
        <v>4.5</v>
      </c>
      <c r="D326" s="693">
        <v>13.2</v>
      </c>
      <c r="E326" s="693">
        <v>22.6</v>
      </c>
      <c r="F326" s="693">
        <v>3</v>
      </c>
      <c r="G326" s="693">
        <v>8.6</v>
      </c>
      <c r="H326" s="693" t="s">
        <v>77</v>
      </c>
      <c r="I326" s="693" t="s">
        <v>77</v>
      </c>
      <c r="J326" s="693">
        <v>7.6</v>
      </c>
      <c r="K326" s="693">
        <v>4.7</v>
      </c>
      <c r="L326" s="693">
        <v>4.3</v>
      </c>
      <c r="M326" s="693" t="s">
        <v>77</v>
      </c>
      <c r="N326" s="693" t="s">
        <v>77</v>
      </c>
      <c r="O326" s="699">
        <v>4.5999999999999996</v>
      </c>
      <c r="P326" s="699"/>
      <c r="Q326" s="839"/>
      <c r="R326" s="928"/>
      <c r="S326" s="782" t="str">
        <f t="shared" si="152"/>
        <v>2019/20</v>
      </c>
      <c r="T326" s="783">
        <f t="shared" si="153"/>
        <v>30</v>
      </c>
      <c r="U326" s="783">
        <f t="shared" si="154"/>
        <v>38</v>
      </c>
      <c r="V326" s="783">
        <f t="shared" si="155"/>
        <v>16</v>
      </c>
      <c r="W326" s="783">
        <f t="shared" si="156"/>
        <v>141</v>
      </c>
      <c r="X326" s="783">
        <f t="shared" si="157"/>
        <v>11</v>
      </c>
      <c r="Y326" s="783">
        <f t="shared" si="158"/>
        <v>0</v>
      </c>
      <c r="Z326" s="783">
        <f t="shared" si="159"/>
        <v>0</v>
      </c>
      <c r="AA326" s="783">
        <f t="shared" si="160"/>
        <v>21</v>
      </c>
      <c r="AB326" s="783">
        <f t="shared" si="161"/>
        <v>20</v>
      </c>
      <c r="AC326" s="783">
        <f t="shared" si="162"/>
        <v>8</v>
      </c>
      <c r="AD326" s="783">
        <f t="shared" si="163"/>
        <v>0</v>
      </c>
      <c r="AE326" s="783">
        <f t="shared" si="164"/>
        <v>0</v>
      </c>
      <c r="AF326" s="783">
        <f t="shared" si="165"/>
        <v>285</v>
      </c>
      <c r="AG326" s="269"/>
      <c r="AH326" s="269"/>
      <c r="AI326" s="269"/>
      <c r="AJ326" s="311"/>
      <c r="AK326" s="311"/>
    </row>
    <row r="327" spans="1:37" s="644" customFormat="1" ht="16.5" customHeight="1" x14ac:dyDescent="0.2">
      <c r="A327" s="1273"/>
      <c r="B327" s="684" t="s">
        <v>582</v>
      </c>
      <c r="C327" s="693">
        <f>IF(OR(C319="-",C324="-"),"-",C319-C324)</f>
        <v>1.3999999999999995</v>
      </c>
      <c r="D327" s="693">
        <f t="shared" ref="D327:O327" si="166">IF(OR(D319="-",D324="-"),"-",D319-D324)</f>
        <v>-0.69999999999999929</v>
      </c>
      <c r="E327" s="693">
        <f t="shared" si="166"/>
        <v>6.7000000000000028</v>
      </c>
      <c r="F327" s="693">
        <f t="shared" si="166"/>
        <v>0.20000000000000018</v>
      </c>
      <c r="G327" s="693">
        <f t="shared" si="166"/>
        <v>9.6999999999999993</v>
      </c>
      <c r="H327" s="693" t="str">
        <f t="shared" si="166"/>
        <v>-</v>
      </c>
      <c r="I327" s="693" t="str">
        <f t="shared" si="166"/>
        <v>-</v>
      </c>
      <c r="J327" s="693">
        <f t="shared" si="166"/>
        <v>0</v>
      </c>
      <c r="K327" s="693">
        <f t="shared" si="166"/>
        <v>-0.59999999999999964</v>
      </c>
      <c r="L327" s="693" t="str">
        <f t="shared" si="166"/>
        <v>-</v>
      </c>
      <c r="M327" s="693" t="str">
        <f t="shared" si="166"/>
        <v>-</v>
      </c>
      <c r="N327" s="693" t="str">
        <f t="shared" si="166"/>
        <v>-</v>
      </c>
      <c r="O327" s="699">
        <f t="shared" si="166"/>
        <v>0.40000000000000036</v>
      </c>
      <c r="P327" s="699"/>
      <c r="Q327" s="645"/>
      <c r="R327" s="928"/>
      <c r="S327" s="782"/>
      <c r="T327" s="783"/>
      <c r="U327" s="783"/>
      <c r="V327" s="783"/>
      <c r="W327" s="783"/>
      <c r="X327" s="783"/>
      <c r="Y327" s="783"/>
      <c r="Z327" s="783"/>
      <c r="AA327" s="783"/>
      <c r="AB327" s="783"/>
      <c r="AC327" s="783"/>
      <c r="AD327" s="783"/>
      <c r="AE327" s="783"/>
      <c r="AF327" s="783"/>
      <c r="AG327" s="269"/>
      <c r="AH327" s="269"/>
      <c r="AI327" s="269"/>
      <c r="AJ327" s="311"/>
      <c r="AK327" s="311"/>
    </row>
    <row r="328" spans="1:37" s="644" customFormat="1" ht="16.5" customHeight="1" x14ac:dyDescent="0.2">
      <c r="A328" s="1273"/>
      <c r="B328" s="934" t="s">
        <v>584</v>
      </c>
      <c r="C328" s="1044">
        <f>IF(OR(C319="-",C318="-"),"-",C319-C318)</f>
        <v>1.3999999999999995</v>
      </c>
      <c r="D328" s="1044">
        <f t="shared" ref="D328:O328" si="167">IF(OR(D319="-",D318="-"),"-",D319-D318)</f>
        <v>-3.3000000000000007</v>
      </c>
      <c r="E328" s="1044">
        <f t="shared" si="167"/>
        <v>-3.0999999999999979</v>
      </c>
      <c r="F328" s="1044">
        <f t="shared" si="167"/>
        <v>0.60000000000000009</v>
      </c>
      <c r="G328" s="1044">
        <f t="shared" si="167"/>
        <v>-14.7</v>
      </c>
      <c r="H328" s="1044" t="str">
        <f t="shared" si="167"/>
        <v>-</v>
      </c>
      <c r="I328" s="1044" t="str">
        <f t="shared" si="167"/>
        <v>-</v>
      </c>
      <c r="J328" s="1044">
        <f t="shared" si="167"/>
        <v>-2</v>
      </c>
      <c r="K328" s="1044">
        <f t="shared" si="167"/>
        <v>-4</v>
      </c>
      <c r="L328" s="1044" t="str">
        <f t="shared" si="167"/>
        <v>-</v>
      </c>
      <c r="M328" s="1044" t="str">
        <f t="shared" si="167"/>
        <v>-</v>
      </c>
      <c r="N328" s="1044" t="str">
        <f t="shared" si="167"/>
        <v>-</v>
      </c>
      <c r="O328" s="1045">
        <f t="shared" si="167"/>
        <v>0.69999999999999929</v>
      </c>
      <c r="P328" s="1045"/>
      <c r="Q328" s="839"/>
      <c r="R328" s="928"/>
      <c r="S328" s="269"/>
      <c r="T328" s="269"/>
      <c r="U328" s="269"/>
      <c r="V328" s="269"/>
      <c r="W328" s="269"/>
      <c r="X328" s="269"/>
      <c r="Y328" s="269"/>
      <c r="Z328" s="269"/>
      <c r="AA328" s="269"/>
      <c r="AB328" s="269"/>
      <c r="AC328" s="269"/>
      <c r="AD328" s="269"/>
      <c r="AE328" s="269"/>
      <c r="AF328" s="269"/>
      <c r="AG328" s="269"/>
      <c r="AH328" s="269"/>
      <c r="AI328" s="269"/>
      <c r="AJ328" s="311"/>
      <c r="AK328" s="311"/>
    </row>
    <row r="329" spans="1:37" x14ac:dyDescent="0.2">
      <c r="A329" s="731" t="s">
        <v>84</v>
      </c>
      <c r="B329" s="786"/>
      <c r="C329" s="787"/>
      <c r="D329" s="787"/>
      <c r="E329" s="787"/>
      <c r="F329" s="787"/>
      <c r="G329" s="787"/>
      <c r="H329" s="787"/>
      <c r="I329" s="787"/>
      <c r="J329" s="787"/>
      <c r="K329" s="787"/>
      <c r="L329" s="787"/>
      <c r="M329" s="787"/>
      <c r="N329" s="788"/>
      <c r="O329" s="789"/>
      <c r="P329" s="789"/>
      <c r="Q329" s="645"/>
    </row>
    <row r="330" spans="1:37" s="644" customFormat="1" x14ac:dyDescent="0.2">
      <c r="A330" s="890"/>
      <c r="B330" s="875"/>
      <c r="C330" s="891"/>
      <c r="D330" s="891"/>
      <c r="E330" s="891"/>
      <c r="F330" s="891"/>
      <c r="G330" s="891"/>
      <c r="H330" s="891"/>
      <c r="I330" s="891"/>
      <c r="J330" s="891"/>
      <c r="K330" s="891"/>
      <c r="L330" s="891"/>
      <c r="M330" s="891"/>
      <c r="N330" s="892"/>
      <c r="O330" s="893"/>
      <c r="P330" s="650"/>
      <c r="Q330" s="755"/>
      <c r="R330" s="928"/>
      <c r="S330" s="269"/>
      <c r="T330" s="269"/>
      <c r="U330" s="269"/>
      <c r="V330" s="269"/>
      <c r="W330" s="269"/>
      <c r="X330" s="269"/>
      <c r="Y330" s="269"/>
      <c r="Z330" s="269"/>
      <c r="AA330" s="269"/>
      <c r="AB330" s="269"/>
      <c r="AC330" s="269"/>
      <c r="AD330" s="269"/>
      <c r="AE330" s="269"/>
      <c r="AF330" s="269"/>
      <c r="AG330" s="269"/>
      <c r="AH330" s="269"/>
      <c r="AI330" s="269"/>
      <c r="AJ330" s="311"/>
      <c r="AK330" s="311"/>
    </row>
    <row r="331" spans="1:37" ht="12.75" customHeight="1" x14ac:dyDescent="0.2">
      <c r="A331" s="58" t="s">
        <v>56</v>
      </c>
      <c r="B331" s="395"/>
      <c r="C331" s="14"/>
      <c r="D331" s="35"/>
      <c r="E331" s="35"/>
      <c r="F331" s="35"/>
      <c r="G331" s="35"/>
      <c r="H331" s="53"/>
      <c r="I331" s="56"/>
      <c r="J331" s="53"/>
      <c r="K331" s="53"/>
      <c r="L331" s="53"/>
      <c r="P331" s="650"/>
      <c r="Q331" s="755"/>
    </row>
    <row r="332" spans="1:37" ht="36.75" customHeight="1" x14ac:dyDescent="0.2">
      <c r="A332" s="1247" t="s">
        <v>266</v>
      </c>
      <c r="B332" s="1247"/>
      <c r="C332" s="1247"/>
      <c r="D332" s="1247"/>
      <c r="E332" s="1247"/>
      <c r="F332" s="1247"/>
      <c r="G332" s="1247"/>
      <c r="H332" s="1247"/>
      <c r="I332" s="1247"/>
      <c r="J332" s="1247"/>
      <c r="K332" s="1247"/>
      <c r="L332" s="1247"/>
      <c r="M332" s="1247"/>
      <c r="N332" s="1247"/>
      <c r="O332" s="1247"/>
      <c r="P332" s="650"/>
      <c r="Q332" s="755"/>
    </row>
    <row r="333" spans="1:37" s="644" customFormat="1" x14ac:dyDescent="0.2">
      <c r="A333" s="288" t="s">
        <v>460</v>
      </c>
      <c r="B333" s="1033"/>
      <c r="C333" s="1033"/>
      <c r="D333" s="1033"/>
      <c r="E333" s="1033"/>
      <c r="F333" s="1033"/>
      <c r="G333" s="1033"/>
      <c r="H333" s="1033"/>
      <c r="I333" s="1033"/>
      <c r="J333" s="1033"/>
      <c r="K333" s="1033"/>
      <c r="L333" s="1033"/>
      <c r="M333" s="1033"/>
      <c r="N333" s="1033"/>
      <c r="O333" s="1033"/>
      <c r="P333" s="650"/>
      <c r="Q333" s="755"/>
      <c r="R333" s="928"/>
      <c r="S333" s="269"/>
      <c r="T333" s="269"/>
      <c r="U333" s="269"/>
      <c r="V333" s="269"/>
      <c r="W333" s="269"/>
      <c r="X333" s="269"/>
      <c r="Y333" s="269"/>
      <c r="Z333" s="269"/>
      <c r="AA333" s="269"/>
      <c r="AB333" s="269"/>
      <c r="AC333" s="269"/>
      <c r="AD333" s="269"/>
      <c r="AE333" s="269"/>
      <c r="AF333" s="269"/>
      <c r="AG333" s="269"/>
      <c r="AH333" s="269"/>
      <c r="AI333" s="269"/>
      <c r="AJ333" s="311"/>
      <c r="AK333" s="311"/>
    </row>
    <row r="334" spans="1:37" ht="23.25" customHeight="1" x14ac:dyDescent="0.2">
      <c r="A334" s="1231" t="s">
        <v>477</v>
      </c>
      <c r="B334" s="1231"/>
      <c r="C334" s="1231"/>
      <c r="D334" s="1231"/>
      <c r="E334" s="1231"/>
      <c r="F334" s="1231"/>
      <c r="G334" s="1231"/>
      <c r="H334" s="1231"/>
      <c r="I334" s="1231"/>
      <c r="J334" s="1231"/>
      <c r="K334" s="1231"/>
      <c r="L334" s="1231"/>
      <c r="M334" s="1231"/>
      <c r="N334" s="1231"/>
      <c r="O334" s="1231"/>
      <c r="P334" s="650"/>
      <c r="Q334" s="755"/>
    </row>
    <row r="335" spans="1:37" x14ac:dyDescent="0.2">
      <c r="A335" s="1238" t="s">
        <v>478</v>
      </c>
      <c r="B335" s="1238"/>
      <c r="C335" s="1238"/>
      <c r="D335" s="1238"/>
      <c r="E335" s="1238"/>
      <c r="F335" s="1238"/>
      <c r="G335" s="1238"/>
      <c r="H335" s="1238"/>
      <c r="I335" s="1238"/>
      <c r="J335" s="1238"/>
      <c r="K335" s="1238"/>
      <c r="L335" s="1238"/>
      <c r="M335" s="1238"/>
      <c r="N335" s="1238"/>
      <c r="O335" s="1238"/>
      <c r="P335" s="650"/>
      <c r="Q335" s="755"/>
    </row>
    <row r="336" spans="1:37" x14ac:dyDescent="0.2">
      <c r="A336" s="1238" t="s">
        <v>479</v>
      </c>
      <c r="B336" s="1238"/>
      <c r="C336" s="1238"/>
      <c r="D336" s="1238"/>
      <c r="E336" s="1238"/>
      <c r="F336" s="1238"/>
      <c r="G336" s="1238"/>
      <c r="H336" s="1238"/>
      <c r="I336" s="1238"/>
      <c r="J336" s="1238"/>
      <c r="K336" s="1238"/>
      <c r="L336" s="1238"/>
      <c r="M336" s="1238"/>
      <c r="N336" s="1238"/>
      <c r="O336" s="1238"/>
      <c r="P336" s="650"/>
    </row>
    <row r="337" spans="1:16" ht="25.5" customHeight="1" x14ac:dyDescent="0.2">
      <c r="A337" s="1231" t="s">
        <v>480</v>
      </c>
      <c r="B337" s="1231"/>
      <c r="C337" s="1231"/>
      <c r="D337" s="1231"/>
      <c r="E337" s="1231"/>
      <c r="F337" s="1231"/>
      <c r="G337" s="1231"/>
      <c r="H337" s="1231"/>
      <c r="I337" s="1231"/>
      <c r="J337" s="1231"/>
      <c r="K337" s="1231"/>
      <c r="L337" s="1231"/>
      <c r="M337" s="1231"/>
      <c r="N337" s="1231"/>
      <c r="O337" s="1231"/>
      <c r="P337" s="650"/>
    </row>
    <row r="338" spans="1:16" x14ac:dyDescent="0.2">
      <c r="P338" s="650"/>
    </row>
    <row r="339" spans="1:16" ht="15" x14ac:dyDescent="0.25">
      <c r="A339" s="231"/>
      <c r="P339" s="650"/>
    </row>
    <row r="340" spans="1:16" x14ac:dyDescent="0.2">
      <c r="P340" s="650"/>
    </row>
    <row r="341" spans="1:16" x14ac:dyDescent="0.2">
      <c r="P341" s="650"/>
    </row>
    <row r="342" spans="1:16" x14ac:dyDescent="0.2">
      <c r="P342" s="650"/>
    </row>
    <row r="343" spans="1:16" x14ac:dyDescent="0.2">
      <c r="P343" s="650"/>
    </row>
  </sheetData>
  <mergeCells count="31">
    <mergeCell ref="A67:A78"/>
    <mergeCell ref="A81:A92"/>
    <mergeCell ref="A155:A166"/>
    <mergeCell ref="A169:A180"/>
    <mergeCell ref="A19:A30"/>
    <mergeCell ref="A93:A104"/>
    <mergeCell ref="A105:A116"/>
    <mergeCell ref="A117:A128"/>
    <mergeCell ref="A129:A140"/>
    <mergeCell ref="A141:A152"/>
    <mergeCell ref="A7:A18"/>
    <mergeCell ref="A31:A42"/>
    <mergeCell ref="A43:A54"/>
    <mergeCell ref="A55:A66"/>
    <mergeCell ref="A337:O337"/>
    <mergeCell ref="A332:O332"/>
    <mergeCell ref="A334:O334"/>
    <mergeCell ref="A335:O335"/>
    <mergeCell ref="A336:O336"/>
    <mergeCell ref="A305:A316"/>
    <mergeCell ref="A317:A328"/>
    <mergeCell ref="A183:A194"/>
    <mergeCell ref="A195:A206"/>
    <mergeCell ref="A207:A218"/>
    <mergeCell ref="A219:A230"/>
    <mergeCell ref="A293:A304"/>
    <mergeCell ref="A231:A242"/>
    <mergeCell ref="A243:A254"/>
    <mergeCell ref="A257:A268"/>
    <mergeCell ref="A269:A280"/>
    <mergeCell ref="A281:A292"/>
  </mergeCells>
  <hyperlinks>
    <hyperlink ref="A1" location="Contents!A1" tooltip="Contents Page" display="Return to Contents Page"/>
    <hyperlink ref="Q1" location="'9.1'!A6" display="(Go to DCs)"/>
    <hyperlink ref="Q2" location="'9.1'!A80" display="(Go to CLUDs)"/>
    <hyperlink ref="Q3" location="'9.1'!A154" display="(Go to PADs)"/>
    <hyperlink ref="R1" location="'9.1'!A168" display="(Go to PANs)"/>
    <hyperlink ref="R2" location="'9.1'!A182" display="(Go to NMCs)"/>
    <hyperlink ref="R3" location="'9.1'!A256" display="(Go to TPOs)"/>
  </hyperlinks>
  <pageMargins left="0.39370078740157483" right="0.27559055118110237" top="0.31496062992125984" bottom="0.31496062992125984" header="0.31496062992125984" footer="0.31496062992125984"/>
  <pageSetup paperSize="9" scale="63" fitToHeight="4" orientation="portrait" r:id="rId1"/>
  <rowBreaks count="3" manualBreakCount="3">
    <brk id="79" max="14" man="1"/>
    <brk id="153" max="14" man="1"/>
    <brk id="255" max="14" man="1"/>
  </rowBreaks>
  <ignoredErrors>
    <ignoredError sqref="O11 O59 O85 O97 O133 O159 O173 O187 O199 O211 O235 O261 O273 O285 O309"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192"/>
  <sheetViews>
    <sheetView showGridLines="0" zoomScaleNormal="100" workbookViewId="0">
      <selection activeCell="A2" sqref="A2"/>
    </sheetView>
  </sheetViews>
  <sheetFormatPr defaultColWidth="9.28515625" defaultRowHeight="14.25" x14ac:dyDescent="0.2"/>
  <cols>
    <col min="1" max="1" width="98.7109375" style="164" customWidth="1"/>
    <col min="2" max="16384" width="9.28515625" style="163"/>
  </cols>
  <sheetData>
    <row r="1" spans="1:1" ht="12.75" x14ac:dyDescent="0.2">
      <c r="A1" s="124" t="s">
        <v>85</v>
      </c>
    </row>
    <row r="2" spans="1:1" ht="18.75" x14ac:dyDescent="0.2">
      <c r="A2" s="862" t="s">
        <v>89</v>
      </c>
    </row>
    <row r="3" spans="1:1" ht="14.25" customHeight="1" x14ac:dyDescent="0.25">
      <c r="A3" s="809"/>
    </row>
    <row r="4" spans="1:1" ht="15" x14ac:dyDescent="0.2">
      <c r="A4" s="980" t="s">
        <v>488</v>
      </c>
    </row>
    <row r="5" spans="1:1" ht="15" x14ac:dyDescent="0.2">
      <c r="A5" s="958"/>
    </row>
    <row r="6" spans="1:1" ht="114" customHeight="1" x14ac:dyDescent="0.2">
      <c r="A6" s="309" t="s">
        <v>614</v>
      </c>
    </row>
    <row r="7" spans="1:1" ht="15" x14ac:dyDescent="0.2">
      <c r="A7" s="309"/>
    </row>
    <row r="8" spans="1:1" ht="15" x14ac:dyDescent="0.2">
      <c r="A8" s="980" t="s">
        <v>315</v>
      </c>
    </row>
    <row r="9" spans="1:1" ht="15" x14ac:dyDescent="0.2">
      <c r="A9" s="309"/>
    </row>
    <row r="10" spans="1:1" ht="100.9" customHeight="1" x14ac:dyDescent="0.2">
      <c r="A10" s="309" t="s">
        <v>615</v>
      </c>
    </row>
    <row r="11" spans="1:1" ht="15" x14ac:dyDescent="0.2">
      <c r="A11" s="701" t="s">
        <v>543</v>
      </c>
    </row>
    <row r="12" spans="1:1" ht="15" x14ac:dyDescent="0.2">
      <c r="A12" s="309"/>
    </row>
    <row r="13" spans="1:1" ht="15" x14ac:dyDescent="0.2">
      <c r="A13" s="980" t="s">
        <v>316</v>
      </c>
    </row>
    <row r="14" spans="1:1" ht="15" x14ac:dyDescent="0.2">
      <c r="A14" s="1117"/>
    </row>
    <row r="15" spans="1:1" ht="51" customHeight="1" x14ac:dyDescent="0.2">
      <c r="A15" s="309" t="s">
        <v>616</v>
      </c>
    </row>
    <row r="16" spans="1:1" ht="15" x14ac:dyDescent="0.2">
      <c r="A16" s="701" t="s">
        <v>544</v>
      </c>
    </row>
    <row r="17" spans="1:1" ht="15" x14ac:dyDescent="0.2">
      <c r="A17" s="309"/>
    </row>
    <row r="18" spans="1:1" ht="15" x14ac:dyDescent="0.2">
      <c r="A18" s="980" t="s">
        <v>317</v>
      </c>
    </row>
    <row r="19" spans="1:1" ht="15" x14ac:dyDescent="0.2">
      <c r="A19" s="309"/>
    </row>
    <row r="20" spans="1:1" ht="81.599999999999994" customHeight="1" x14ac:dyDescent="0.2">
      <c r="A20" s="1116" t="s">
        <v>617</v>
      </c>
    </row>
    <row r="21" spans="1:1" ht="15" x14ac:dyDescent="0.2">
      <c r="A21" s="309"/>
    </row>
    <row r="22" spans="1:1" ht="16.149999999999999" customHeight="1" x14ac:dyDescent="0.2">
      <c r="A22" s="980" t="s">
        <v>489</v>
      </c>
    </row>
    <row r="23" spans="1:1" ht="15" x14ac:dyDescent="0.2">
      <c r="A23" s="309"/>
    </row>
    <row r="24" spans="1:1" ht="112.15" customHeight="1" x14ac:dyDescent="0.2">
      <c r="A24" s="309" t="s">
        <v>340</v>
      </c>
    </row>
    <row r="25" spans="1:1" ht="15" x14ac:dyDescent="0.2">
      <c r="A25" s="309"/>
    </row>
    <row r="26" spans="1:1" ht="159.6" customHeight="1" x14ac:dyDescent="0.2">
      <c r="A26" s="1116" t="s">
        <v>618</v>
      </c>
    </row>
    <row r="27" spans="1:1" ht="15" x14ac:dyDescent="0.2">
      <c r="A27" s="1118"/>
    </row>
    <row r="28" spans="1:1" ht="84" customHeight="1" x14ac:dyDescent="0.2">
      <c r="A28" s="1116" t="s">
        <v>619</v>
      </c>
    </row>
    <row r="29" spans="1:1" ht="15" x14ac:dyDescent="0.2">
      <c r="A29" s="1119"/>
    </row>
    <row r="30" spans="1:1" ht="57" customHeight="1" x14ac:dyDescent="0.2">
      <c r="A30" s="1118" t="s">
        <v>566</v>
      </c>
    </row>
    <row r="31" spans="1:1" ht="15" x14ac:dyDescent="0.2">
      <c r="A31" s="309"/>
    </row>
    <row r="32" spans="1:1" s="863" customFormat="1" ht="15.6" customHeight="1" x14ac:dyDescent="0.2">
      <c r="A32" s="980" t="s">
        <v>90</v>
      </c>
    </row>
    <row r="33" spans="1:1" ht="15" x14ac:dyDescent="0.2">
      <c r="A33" s="1120"/>
    </row>
    <row r="34" spans="1:1" ht="56.45" customHeight="1" x14ac:dyDescent="0.2">
      <c r="A34" s="309" t="s">
        <v>620</v>
      </c>
    </row>
    <row r="35" spans="1:1" ht="15" x14ac:dyDescent="0.2">
      <c r="A35" s="310"/>
    </row>
    <row r="36" spans="1:1" ht="59.25" customHeight="1" x14ac:dyDescent="0.2">
      <c r="A36" s="309" t="s">
        <v>621</v>
      </c>
    </row>
    <row r="37" spans="1:1" ht="15" x14ac:dyDescent="0.2">
      <c r="A37" s="310"/>
    </row>
    <row r="38" spans="1:1" ht="39" customHeight="1" x14ac:dyDescent="0.2">
      <c r="A38" s="309" t="s">
        <v>567</v>
      </c>
    </row>
    <row r="39" spans="1:1" ht="15" x14ac:dyDescent="0.2">
      <c r="A39" s="309"/>
    </row>
    <row r="40" spans="1:1" ht="69" customHeight="1" x14ac:dyDescent="0.2">
      <c r="A40" s="309" t="s">
        <v>485</v>
      </c>
    </row>
    <row r="41" spans="1:1" ht="15" x14ac:dyDescent="0.2">
      <c r="A41" s="309"/>
    </row>
    <row r="42" spans="1:1" s="863" customFormat="1" ht="15" x14ac:dyDescent="0.2">
      <c r="A42" s="980" t="s">
        <v>490</v>
      </c>
    </row>
    <row r="43" spans="1:1" ht="15" x14ac:dyDescent="0.2">
      <c r="A43" s="1118"/>
    </row>
    <row r="44" spans="1:1" ht="60.6" customHeight="1" x14ac:dyDescent="0.2">
      <c r="A44" s="1118" t="s">
        <v>622</v>
      </c>
    </row>
    <row r="45" spans="1:1" ht="15" x14ac:dyDescent="0.2">
      <c r="A45" s="1118"/>
    </row>
    <row r="46" spans="1:1" ht="18" customHeight="1" x14ac:dyDescent="0.2">
      <c r="A46" s="309" t="s">
        <v>557</v>
      </c>
    </row>
    <row r="47" spans="1:1" ht="18" customHeight="1" x14ac:dyDescent="0.2">
      <c r="A47" s="309" t="s">
        <v>558</v>
      </c>
    </row>
    <row r="48" spans="1:1" ht="18" customHeight="1" x14ac:dyDescent="0.2">
      <c r="A48" s="309" t="s">
        <v>559</v>
      </c>
    </row>
    <row r="49" spans="1:1" ht="18" customHeight="1" x14ac:dyDescent="0.2">
      <c r="A49" s="309" t="s">
        <v>560</v>
      </c>
    </row>
    <row r="50" spans="1:1" ht="18" customHeight="1" x14ac:dyDescent="0.2">
      <c r="A50" s="309" t="s">
        <v>623</v>
      </c>
    </row>
    <row r="51" spans="1:1" ht="18" customHeight="1" x14ac:dyDescent="0.2">
      <c r="A51" s="309" t="s">
        <v>624</v>
      </c>
    </row>
    <row r="52" spans="1:1" ht="15" x14ac:dyDescent="0.2">
      <c r="A52" s="1118"/>
    </row>
    <row r="53" spans="1:1" ht="33.6" customHeight="1" x14ac:dyDescent="0.2">
      <c r="A53" s="1118" t="s">
        <v>93</v>
      </c>
    </row>
    <row r="54" spans="1:1" ht="15" x14ac:dyDescent="0.2">
      <c r="A54" s="1118"/>
    </row>
    <row r="55" spans="1:1" ht="17.649999999999999" customHeight="1" x14ac:dyDescent="0.2">
      <c r="A55" s="1118" t="s">
        <v>561</v>
      </c>
    </row>
    <row r="56" spans="1:1" ht="17.649999999999999" customHeight="1" x14ac:dyDescent="0.2">
      <c r="A56" s="1118" t="s">
        <v>562</v>
      </c>
    </row>
    <row r="57" spans="1:1" ht="17.649999999999999" customHeight="1" x14ac:dyDescent="0.2">
      <c r="A57" s="1118" t="s">
        <v>626</v>
      </c>
    </row>
    <row r="58" spans="1:1" ht="17.649999999999999" customHeight="1" x14ac:dyDescent="0.2">
      <c r="A58" s="1118" t="s">
        <v>625</v>
      </c>
    </row>
    <row r="59" spans="1:1" ht="15" x14ac:dyDescent="0.2">
      <c r="A59" s="958"/>
    </row>
    <row r="60" spans="1:1" ht="46.15" customHeight="1" x14ac:dyDescent="0.2">
      <c r="A60" s="309" t="s">
        <v>202</v>
      </c>
    </row>
    <row r="61" spans="1:1" ht="15" x14ac:dyDescent="0.2">
      <c r="A61" s="958"/>
    </row>
    <row r="62" spans="1:1" ht="33.6" customHeight="1" x14ac:dyDescent="0.2">
      <c r="A62" s="1118" t="s">
        <v>563</v>
      </c>
    </row>
    <row r="63" spans="1:1" ht="15" x14ac:dyDescent="0.2">
      <c r="A63" s="1118"/>
    </row>
    <row r="64" spans="1:1" s="863" customFormat="1" ht="16.899999999999999" customHeight="1" x14ac:dyDescent="0.2">
      <c r="A64" s="980" t="s">
        <v>491</v>
      </c>
    </row>
    <row r="65" spans="1:1" ht="15" x14ac:dyDescent="0.2">
      <c r="A65" s="1118"/>
    </row>
    <row r="66" spans="1:1" ht="123" customHeight="1" x14ac:dyDescent="0.2">
      <c r="A66" s="1118" t="s">
        <v>627</v>
      </c>
    </row>
    <row r="67" spans="1:1" s="863" customFormat="1" ht="15" x14ac:dyDescent="0.2">
      <c r="A67" s="980" t="s">
        <v>273</v>
      </c>
    </row>
    <row r="68" spans="1:1" ht="15" x14ac:dyDescent="0.2">
      <c r="A68" s="958"/>
    </row>
    <row r="69" spans="1:1" ht="54.6" customHeight="1" x14ac:dyDescent="0.2">
      <c r="A69" s="1118" t="s">
        <v>274</v>
      </c>
    </row>
    <row r="70" spans="1:1" ht="15" x14ac:dyDescent="0.2">
      <c r="A70" s="1118"/>
    </row>
    <row r="71" spans="1:1" s="863" customFormat="1" ht="15" x14ac:dyDescent="0.2">
      <c r="A71" s="980" t="s">
        <v>492</v>
      </c>
    </row>
    <row r="72" spans="1:1" ht="15" x14ac:dyDescent="0.2">
      <c r="A72" s="958"/>
    </row>
    <row r="73" spans="1:1" ht="34.15" customHeight="1" x14ac:dyDescent="0.2">
      <c r="A73" s="1121" t="s">
        <v>564</v>
      </c>
    </row>
    <row r="74" spans="1:1" ht="15" customHeight="1" x14ac:dyDescent="0.2">
      <c r="A74" s="1122" t="s">
        <v>545</v>
      </c>
    </row>
    <row r="75" spans="1:1" ht="15" customHeight="1" x14ac:dyDescent="0.2">
      <c r="A75" s="1278" t="s">
        <v>628</v>
      </c>
    </row>
    <row r="76" spans="1:1" ht="15" customHeight="1" x14ac:dyDescent="0.2">
      <c r="A76" s="1278"/>
    </row>
    <row r="77" spans="1:1" ht="15" customHeight="1" x14ac:dyDescent="0.2">
      <c r="A77" s="1278"/>
    </row>
    <row r="78" spans="1:1" ht="15" customHeight="1" x14ac:dyDescent="0.2">
      <c r="A78" s="1278"/>
    </row>
    <row r="79" spans="1:1" ht="343.15" customHeight="1" x14ac:dyDescent="0.2">
      <c r="A79" s="1278"/>
    </row>
    <row r="80" spans="1:1" ht="15" customHeight="1" x14ac:dyDescent="0.2">
      <c r="A80" s="309"/>
    </row>
    <row r="81" spans="1:1" s="863" customFormat="1" ht="15" x14ac:dyDescent="0.2">
      <c r="A81" s="980" t="s">
        <v>91</v>
      </c>
    </row>
    <row r="82" spans="1:1" ht="15" x14ac:dyDescent="0.2">
      <c r="A82" s="958"/>
    </row>
    <row r="83" spans="1:1" ht="45" customHeight="1" x14ac:dyDescent="0.2">
      <c r="A83" s="309" t="s">
        <v>92</v>
      </c>
    </row>
    <row r="84" spans="1:1" ht="15" x14ac:dyDescent="0.2">
      <c r="A84" s="309"/>
    </row>
    <row r="85" spans="1:1" s="863" customFormat="1" ht="15" x14ac:dyDescent="0.2">
      <c r="A85" s="980" t="s">
        <v>493</v>
      </c>
    </row>
    <row r="86" spans="1:1" s="863" customFormat="1" ht="15" x14ac:dyDescent="0.2">
      <c r="A86" s="1117"/>
    </row>
    <row r="87" spans="1:1" s="863" customFormat="1" ht="70.150000000000006" customHeight="1" x14ac:dyDescent="0.2">
      <c r="A87" s="1118" t="s">
        <v>629</v>
      </c>
    </row>
    <row r="88" spans="1:1" ht="15" x14ac:dyDescent="0.2">
      <c r="A88" s="309"/>
    </row>
    <row r="89" spans="1:1" s="863" customFormat="1" ht="15" x14ac:dyDescent="0.25">
      <c r="A89" s="1123" t="s">
        <v>203</v>
      </c>
    </row>
    <row r="90" spans="1:1" ht="15" x14ac:dyDescent="0.25">
      <c r="A90" s="1124"/>
    </row>
    <row r="91" spans="1:1" ht="52.9" customHeight="1" x14ac:dyDescent="0.2">
      <c r="A91" s="309" t="s">
        <v>204</v>
      </c>
    </row>
    <row r="92" spans="1:1" s="863" customFormat="1" ht="15" x14ac:dyDescent="0.2">
      <c r="A92" s="1117"/>
    </row>
    <row r="93" spans="1:1" s="863" customFormat="1" ht="15" x14ac:dyDescent="0.2">
      <c r="A93" s="1117" t="s">
        <v>565</v>
      </c>
    </row>
    <row r="94" spans="1:1" ht="15" x14ac:dyDescent="0.2">
      <c r="A94" s="958"/>
    </row>
    <row r="95" spans="1:1" ht="97.15" customHeight="1" x14ac:dyDescent="0.2">
      <c r="A95" s="1118" t="s">
        <v>630</v>
      </c>
    </row>
    <row r="96" spans="1:1" ht="15" x14ac:dyDescent="0.2">
      <c r="A96" s="1118"/>
    </row>
    <row r="97" spans="1:1" s="863" customFormat="1" ht="15" x14ac:dyDescent="0.2">
      <c r="A97" s="1117" t="s">
        <v>98</v>
      </c>
    </row>
    <row r="98" spans="1:1" ht="15" x14ac:dyDescent="0.2">
      <c r="A98" s="958"/>
    </row>
    <row r="99" spans="1:1" ht="40.15" customHeight="1" x14ac:dyDescent="0.2">
      <c r="A99" s="1118" t="s">
        <v>631</v>
      </c>
    </row>
    <row r="100" spans="1:1" ht="15" x14ac:dyDescent="0.2">
      <c r="A100" s="1118"/>
    </row>
    <row r="101" spans="1:1" s="863" customFormat="1" ht="15" x14ac:dyDescent="0.2">
      <c r="A101" s="1117" t="s">
        <v>99</v>
      </c>
    </row>
    <row r="102" spans="1:1" ht="15" x14ac:dyDescent="0.2">
      <c r="A102" s="958"/>
    </row>
    <row r="103" spans="1:1" ht="71.45" customHeight="1" x14ac:dyDescent="0.2">
      <c r="A103" s="309" t="s">
        <v>632</v>
      </c>
    </row>
    <row r="104" spans="1:1" ht="15" x14ac:dyDescent="0.2">
      <c r="A104" s="309"/>
    </row>
    <row r="105" spans="1:1" s="863" customFormat="1" ht="15" x14ac:dyDescent="0.2">
      <c r="A105" s="1117" t="s">
        <v>96</v>
      </c>
    </row>
    <row r="106" spans="1:1" ht="15" x14ac:dyDescent="0.2">
      <c r="A106" s="958"/>
    </row>
    <row r="107" spans="1:1" ht="40.9" customHeight="1" x14ac:dyDescent="0.2">
      <c r="A107" s="1118" t="s">
        <v>97</v>
      </c>
    </row>
    <row r="108" spans="1:1" ht="15" x14ac:dyDescent="0.2">
      <c r="A108" s="1118"/>
    </row>
    <row r="109" spans="1:1" s="863" customFormat="1" ht="15" x14ac:dyDescent="0.2">
      <c r="A109" s="1117" t="s">
        <v>95</v>
      </c>
    </row>
    <row r="110" spans="1:1" ht="15" x14ac:dyDescent="0.2">
      <c r="A110" s="958"/>
    </row>
    <row r="111" spans="1:1" ht="54" customHeight="1" x14ac:dyDescent="0.2">
      <c r="A111" s="1118" t="s">
        <v>633</v>
      </c>
    </row>
    <row r="112" spans="1:1" ht="15" x14ac:dyDescent="0.2">
      <c r="A112" s="309"/>
    </row>
    <row r="113" spans="1:1" ht="15" x14ac:dyDescent="0.2">
      <c r="A113" s="980" t="s">
        <v>318</v>
      </c>
    </row>
    <row r="114" spans="1:1" ht="15" x14ac:dyDescent="0.2">
      <c r="A114" s="309"/>
    </row>
    <row r="115" spans="1:1" ht="90" x14ac:dyDescent="0.2">
      <c r="A115" s="309" t="s">
        <v>329</v>
      </c>
    </row>
    <row r="116" spans="1:1" ht="15" x14ac:dyDescent="0.2">
      <c r="A116" s="309"/>
    </row>
    <row r="117" spans="1:1" ht="15" x14ac:dyDescent="0.2">
      <c r="A117" s="980" t="s">
        <v>319</v>
      </c>
    </row>
    <row r="118" spans="1:1" ht="15" x14ac:dyDescent="0.2">
      <c r="A118" s="309"/>
    </row>
    <row r="119" spans="1:1" ht="60" x14ac:dyDescent="0.2">
      <c r="A119" s="309" t="s">
        <v>322</v>
      </c>
    </row>
    <row r="120" spans="1:1" ht="15" x14ac:dyDescent="0.2">
      <c r="A120" s="701" t="s">
        <v>546</v>
      </c>
    </row>
    <row r="121" spans="1:1" ht="15" x14ac:dyDescent="0.2">
      <c r="A121" s="309"/>
    </row>
    <row r="122" spans="1:1" ht="15" x14ac:dyDescent="0.2">
      <c r="A122" s="309" t="s">
        <v>328</v>
      </c>
    </row>
    <row r="123" spans="1:1" ht="15" x14ac:dyDescent="0.2">
      <c r="A123" s="701" t="s">
        <v>325</v>
      </c>
    </row>
    <row r="124" spans="1:1" ht="15" x14ac:dyDescent="0.2">
      <c r="A124" s="309"/>
    </row>
    <row r="125" spans="1:1" ht="30" x14ac:dyDescent="0.2">
      <c r="A125" s="309" t="s">
        <v>634</v>
      </c>
    </row>
    <row r="126" spans="1:1" ht="15" x14ac:dyDescent="0.2">
      <c r="A126" s="701" t="s">
        <v>547</v>
      </c>
    </row>
    <row r="127" spans="1:1" ht="15" x14ac:dyDescent="0.2">
      <c r="A127" s="1180" t="s">
        <v>635</v>
      </c>
    </row>
    <row r="128" spans="1:1" ht="15" x14ac:dyDescent="0.2">
      <c r="A128" s="309"/>
    </row>
    <row r="129" spans="1:1" s="863" customFormat="1" ht="15" x14ac:dyDescent="0.2">
      <c r="A129" s="980" t="s">
        <v>494</v>
      </c>
    </row>
    <row r="130" spans="1:1" ht="15" x14ac:dyDescent="0.2">
      <c r="A130" s="958"/>
    </row>
    <row r="131" spans="1:1" ht="30" x14ac:dyDescent="0.2">
      <c r="A131" s="309" t="s">
        <v>320</v>
      </c>
    </row>
    <row r="132" spans="1:1" ht="15" x14ac:dyDescent="0.2">
      <c r="A132" s="309"/>
    </row>
    <row r="133" spans="1:1" ht="15" x14ac:dyDescent="0.2">
      <c r="A133" s="309" t="s">
        <v>100</v>
      </c>
    </row>
    <row r="134" spans="1:1" ht="15" x14ac:dyDescent="0.2">
      <c r="A134" s="310"/>
    </row>
    <row r="135" spans="1:1" ht="70.150000000000006" customHeight="1" x14ac:dyDescent="0.2">
      <c r="A135" s="309" t="s">
        <v>636</v>
      </c>
    </row>
    <row r="136" spans="1:1" ht="16.899999999999999" customHeight="1" x14ac:dyDescent="0.2">
      <c r="A136" s="701" t="s">
        <v>548</v>
      </c>
    </row>
    <row r="137" spans="1:1" ht="15" x14ac:dyDescent="0.2">
      <c r="A137" s="701"/>
    </row>
    <row r="138" spans="1:1" ht="15" x14ac:dyDescent="0.2">
      <c r="A138" s="309" t="s">
        <v>101</v>
      </c>
    </row>
    <row r="139" spans="1:1" ht="15" x14ac:dyDescent="0.2">
      <c r="A139" s="310"/>
    </row>
    <row r="140" spans="1:1" ht="130.15" customHeight="1" x14ac:dyDescent="0.2">
      <c r="A140" s="309" t="s">
        <v>508</v>
      </c>
    </row>
    <row r="141" spans="1:1" ht="18" customHeight="1" x14ac:dyDescent="0.2">
      <c r="A141" s="701" t="s">
        <v>549</v>
      </c>
    </row>
    <row r="142" spans="1:1" ht="15" x14ac:dyDescent="0.2">
      <c r="A142" s="701"/>
    </row>
    <row r="143" spans="1:1" ht="15" x14ac:dyDescent="0.2">
      <c r="A143" s="309" t="s">
        <v>102</v>
      </c>
    </row>
    <row r="144" spans="1:1" ht="15" x14ac:dyDescent="0.2">
      <c r="A144" s="310"/>
    </row>
    <row r="145" spans="1:1" ht="85.15" customHeight="1" x14ac:dyDescent="0.2">
      <c r="A145" s="309" t="s">
        <v>509</v>
      </c>
    </row>
    <row r="146" spans="1:1" ht="18" customHeight="1" x14ac:dyDescent="0.2">
      <c r="A146" s="701" t="s">
        <v>550</v>
      </c>
    </row>
    <row r="147" spans="1:1" ht="15" x14ac:dyDescent="0.2">
      <c r="A147" s="701"/>
    </row>
    <row r="148" spans="1:1" ht="15" x14ac:dyDescent="0.2">
      <c r="A148" s="309" t="s">
        <v>103</v>
      </c>
    </row>
    <row r="149" spans="1:1" ht="15" x14ac:dyDescent="0.2">
      <c r="A149" s="310"/>
    </row>
    <row r="150" spans="1:1" ht="43.15" customHeight="1" x14ac:dyDescent="0.2">
      <c r="A150" s="309" t="s">
        <v>482</v>
      </c>
    </row>
    <row r="151" spans="1:1" ht="15.6" customHeight="1" x14ac:dyDescent="0.2">
      <c r="A151" s="701" t="s">
        <v>551</v>
      </c>
    </row>
    <row r="152" spans="1:1" ht="15" x14ac:dyDescent="0.2">
      <c r="A152" s="701"/>
    </row>
    <row r="153" spans="1:1" ht="15" x14ac:dyDescent="0.2">
      <c r="A153" s="309" t="s">
        <v>304</v>
      </c>
    </row>
    <row r="154" spans="1:1" ht="15" x14ac:dyDescent="0.2">
      <c r="A154" s="701"/>
    </row>
    <row r="155" spans="1:1" ht="15" x14ac:dyDescent="0.2">
      <c r="A155" s="309" t="s">
        <v>104</v>
      </c>
    </row>
    <row r="156" spans="1:1" ht="15" x14ac:dyDescent="0.2">
      <c r="A156" s="310"/>
    </row>
    <row r="157" spans="1:1" ht="42" customHeight="1" x14ac:dyDescent="0.2">
      <c r="A157" s="309" t="s">
        <v>502</v>
      </c>
    </row>
    <row r="158" spans="1:1" ht="15" x14ac:dyDescent="0.2">
      <c r="A158" s="701" t="s">
        <v>552</v>
      </c>
    </row>
    <row r="159" spans="1:1" ht="15" x14ac:dyDescent="0.2">
      <c r="A159" s="701"/>
    </row>
    <row r="160" spans="1:1" ht="15" x14ac:dyDescent="0.2">
      <c r="A160" s="309" t="s">
        <v>503</v>
      </c>
    </row>
    <row r="161" spans="1:1" ht="15" x14ac:dyDescent="0.2">
      <c r="A161" s="310"/>
    </row>
    <row r="162" spans="1:1" ht="73.150000000000006" customHeight="1" x14ac:dyDescent="0.2">
      <c r="A162" s="309" t="s">
        <v>483</v>
      </c>
    </row>
    <row r="163" spans="1:1" ht="16.149999999999999" customHeight="1" x14ac:dyDescent="0.2">
      <c r="A163" s="701" t="s">
        <v>553</v>
      </c>
    </row>
    <row r="164" spans="1:1" s="352" customFormat="1" ht="15" x14ac:dyDescent="0.2">
      <c r="A164" s="701"/>
    </row>
    <row r="165" spans="1:1" ht="15" x14ac:dyDescent="0.2">
      <c r="A165" s="980" t="s">
        <v>495</v>
      </c>
    </row>
    <row r="166" spans="1:1" ht="15" x14ac:dyDescent="0.2">
      <c r="A166" s="309"/>
    </row>
    <row r="167" spans="1:1" ht="84.6" customHeight="1" x14ac:dyDescent="0.2">
      <c r="A167" s="309" t="s">
        <v>484</v>
      </c>
    </row>
    <row r="168" spans="1:1" ht="15" x14ac:dyDescent="0.2">
      <c r="A168" s="701" t="s">
        <v>554</v>
      </c>
    </row>
    <row r="169" spans="1:1" ht="15" x14ac:dyDescent="0.2">
      <c r="A169" s="309"/>
    </row>
    <row r="170" spans="1:1" ht="15" x14ac:dyDescent="0.2">
      <c r="A170" s="980" t="s">
        <v>321</v>
      </c>
    </row>
    <row r="171" spans="1:1" ht="15" x14ac:dyDescent="0.2">
      <c r="A171" s="309"/>
    </row>
    <row r="172" spans="1:1" ht="70.150000000000006" customHeight="1" x14ac:dyDescent="0.2">
      <c r="A172" s="309" t="s">
        <v>510</v>
      </c>
    </row>
    <row r="173" spans="1:1" ht="15" x14ac:dyDescent="0.2">
      <c r="A173" s="701" t="s">
        <v>555</v>
      </c>
    </row>
    <row r="174" spans="1:1" ht="15" x14ac:dyDescent="0.2">
      <c r="A174" s="309"/>
    </row>
    <row r="175" spans="1:1" ht="15" x14ac:dyDescent="0.2">
      <c r="A175" s="980" t="s">
        <v>323</v>
      </c>
    </row>
    <row r="176" spans="1:1" ht="15" x14ac:dyDescent="0.2">
      <c r="A176" s="980"/>
    </row>
    <row r="177" spans="1:1" ht="55.15" customHeight="1" x14ac:dyDescent="0.2">
      <c r="A177" s="1125" t="s">
        <v>343</v>
      </c>
    </row>
    <row r="178" spans="1:1" ht="15" x14ac:dyDescent="0.2">
      <c r="A178" s="701" t="s">
        <v>323</v>
      </c>
    </row>
    <row r="179" spans="1:1" ht="15" x14ac:dyDescent="0.2">
      <c r="A179" s="701"/>
    </row>
    <row r="180" spans="1:1" ht="15" x14ac:dyDescent="0.2">
      <c r="A180" s="980" t="s">
        <v>496</v>
      </c>
    </row>
    <row r="181" spans="1:1" ht="15" x14ac:dyDescent="0.2">
      <c r="A181" s="309"/>
    </row>
    <row r="182" spans="1:1" ht="42.6" customHeight="1" x14ac:dyDescent="0.2">
      <c r="A182" s="309" t="s">
        <v>324</v>
      </c>
    </row>
    <row r="183" spans="1:1" ht="15" x14ac:dyDescent="0.2">
      <c r="A183" s="701" t="s">
        <v>325</v>
      </c>
    </row>
    <row r="184" spans="1:1" ht="15" x14ac:dyDescent="0.2">
      <c r="A184" s="309"/>
    </row>
    <row r="185" spans="1:1" ht="15" x14ac:dyDescent="0.2">
      <c r="A185" s="980" t="s">
        <v>326</v>
      </c>
    </row>
    <row r="186" spans="1:1" ht="15" x14ac:dyDescent="0.2">
      <c r="A186" s="980"/>
    </row>
    <row r="187" spans="1:1" ht="42" customHeight="1" x14ac:dyDescent="0.2">
      <c r="A187" s="309" t="s">
        <v>327</v>
      </c>
    </row>
    <row r="188" spans="1:1" ht="15" x14ac:dyDescent="0.2">
      <c r="A188" s="701" t="s">
        <v>556</v>
      </c>
    </row>
    <row r="189" spans="1:1" ht="15" x14ac:dyDescent="0.2">
      <c r="A189" s="309"/>
    </row>
    <row r="190" spans="1:1" ht="15" x14ac:dyDescent="0.2">
      <c r="A190" s="980" t="s">
        <v>344</v>
      </c>
    </row>
    <row r="191" spans="1:1" ht="15" x14ac:dyDescent="0.2">
      <c r="A191" s="309"/>
    </row>
    <row r="192" spans="1:1" ht="360" x14ac:dyDescent="0.2">
      <c r="A192" s="1116" t="s">
        <v>637</v>
      </c>
    </row>
  </sheetData>
  <mergeCells count="1">
    <mergeCell ref="A75:A79"/>
  </mergeCells>
  <hyperlinks>
    <hyperlink ref="A141" r:id="rId1"/>
    <hyperlink ref="A151" r:id="rId2"/>
    <hyperlink ref="A1" location="Contents!A1" tooltip="Contents Page" display="Return to Contents Page"/>
    <hyperlink ref="A163" r:id="rId3"/>
    <hyperlink ref="A158" r:id="rId4"/>
    <hyperlink ref="A168" r:id="rId5"/>
    <hyperlink ref="A173" r:id="rId6"/>
    <hyperlink ref="A120" r:id="rId7"/>
    <hyperlink ref="A123" r:id="rId8"/>
    <hyperlink ref="A183" r:id="rId9"/>
    <hyperlink ref="A188" r:id="rId10"/>
    <hyperlink ref="A11" r:id="rId11"/>
    <hyperlink ref="A16" r:id="rId12"/>
    <hyperlink ref="A126" r:id="rId13"/>
    <hyperlink ref="A178" r:id="rId14"/>
    <hyperlink ref="A74" r:id="rId15"/>
    <hyperlink ref="A146" r:id="rId16"/>
    <hyperlink ref="A136" r:id="rId17"/>
  </hyperlinks>
  <pageMargins left="0.70866141732283472" right="0.70866141732283472" top="0.35433070866141736" bottom="0.74803149606299213" header="0.31496062992125984" footer="0.31496062992125984"/>
  <pageSetup paperSize="9" scale="89" fitToHeight="4" orientation="portrait" r:id="rId18"/>
  <rowBreaks count="8" manualBreakCount="8">
    <brk id="20" man="1"/>
    <brk id="40" man="1"/>
    <brk id="70" man="1"/>
    <brk id="83" man="1"/>
    <brk id="111" man="1"/>
    <brk id="128" man="1"/>
    <brk id="158" man="1"/>
    <brk id="18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67"/>
  <sheetViews>
    <sheetView showGridLines="0" zoomScaleNormal="100" workbookViewId="0">
      <selection activeCell="A2" sqref="A2"/>
    </sheetView>
  </sheetViews>
  <sheetFormatPr defaultColWidth="9.28515625" defaultRowHeight="12.75" x14ac:dyDescent="0.2"/>
  <cols>
    <col min="1" max="1" width="110.7109375" style="163" customWidth="1"/>
    <col min="2" max="16384" width="9.28515625" style="163"/>
  </cols>
  <sheetData>
    <row r="1" spans="1:1" x14ac:dyDescent="0.2">
      <c r="A1" s="165" t="s">
        <v>85</v>
      </c>
    </row>
    <row r="2" spans="1:1" s="863" customFormat="1" ht="18.75" x14ac:dyDescent="0.2">
      <c r="A2" s="864" t="s">
        <v>105</v>
      </c>
    </row>
    <row r="3" spans="1:1" s="174" customFormat="1" ht="15.75" x14ac:dyDescent="0.25">
      <c r="A3" s="809"/>
    </row>
    <row r="4" spans="1:1" s="863" customFormat="1" ht="15.75" x14ac:dyDescent="0.2">
      <c r="A4" s="865" t="s">
        <v>497</v>
      </c>
    </row>
    <row r="5" spans="1:1" s="174" customFormat="1" ht="11.25" x14ac:dyDescent="0.2">
      <c r="A5" s="167"/>
    </row>
    <row r="6" spans="1:1" s="863" customFormat="1" ht="15" x14ac:dyDescent="0.2">
      <c r="A6" s="866" t="s">
        <v>106</v>
      </c>
    </row>
    <row r="7" spans="1:1" s="174" customFormat="1" ht="11.25" x14ac:dyDescent="0.2">
      <c r="A7" s="173"/>
    </row>
    <row r="8" spans="1:1" ht="34.9" customHeight="1" x14ac:dyDescent="0.2">
      <c r="A8" s="171" t="s">
        <v>280</v>
      </c>
    </row>
    <row r="9" spans="1:1" s="174" customFormat="1" ht="11.25" x14ac:dyDescent="0.2">
      <c r="A9" s="167"/>
    </row>
    <row r="10" spans="1:1" s="863" customFormat="1" ht="15" x14ac:dyDescent="0.2">
      <c r="A10" s="866" t="s">
        <v>107</v>
      </c>
    </row>
    <row r="11" spans="1:1" s="174" customFormat="1" ht="11.25" x14ac:dyDescent="0.2">
      <c r="A11" s="175"/>
    </row>
    <row r="12" spans="1:1" ht="65.650000000000006" customHeight="1" x14ac:dyDescent="0.2">
      <c r="A12" s="171" t="s">
        <v>281</v>
      </c>
    </row>
    <row r="13" spans="1:1" s="174" customFormat="1" ht="11.25" x14ac:dyDescent="0.2">
      <c r="A13" s="167"/>
    </row>
    <row r="14" spans="1:1" s="863" customFormat="1" ht="15" x14ac:dyDescent="0.2">
      <c r="A14" s="866" t="s">
        <v>498</v>
      </c>
    </row>
    <row r="15" spans="1:1" s="863" customFormat="1" ht="15" x14ac:dyDescent="0.2">
      <c r="A15" s="866"/>
    </row>
    <row r="16" spans="1:1" ht="111" customHeight="1" x14ac:dyDescent="0.2">
      <c r="A16" s="171" t="s">
        <v>282</v>
      </c>
    </row>
    <row r="17" spans="1:1" s="174" customFormat="1" ht="11.25" x14ac:dyDescent="0.2">
      <c r="A17" s="167"/>
    </row>
    <row r="18" spans="1:1" s="863" customFormat="1" ht="15" x14ac:dyDescent="0.2">
      <c r="A18" s="866" t="s">
        <v>16</v>
      </c>
    </row>
    <row r="19" spans="1:1" s="174" customFormat="1" ht="11.25" x14ac:dyDescent="0.2">
      <c r="A19" s="175"/>
    </row>
    <row r="20" spans="1:1" ht="31.15" customHeight="1" x14ac:dyDescent="0.2">
      <c r="A20" s="171" t="s">
        <v>283</v>
      </c>
    </row>
    <row r="21" spans="1:1" s="174" customFormat="1" ht="11.25" x14ac:dyDescent="0.2">
      <c r="A21" s="167" t="s">
        <v>108</v>
      </c>
    </row>
    <row r="22" spans="1:1" s="863" customFormat="1" ht="15" x14ac:dyDescent="0.2">
      <c r="A22" s="866" t="s">
        <v>45</v>
      </c>
    </row>
    <row r="23" spans="1:1" s="174" customFormat="1" ht="11.25" x14ac:dyDescent="0.2">
      <c r="A23" s="176"/>
    </row>
    <row r="24" spans="1:1" ht="37.9" customHeight="1" x14ac:dyDescent="0.2">
      <c r="A24" s="171" t="s">
        <v>284</v>
      </c>
    </row>
    <row r="25" spans="1:1" s="174" customFormat="1" ht="11.25" x14ac:dyDescent="0.2">
      <c r="A25" s="177"/>
    </row>
    <row r="26" spans="1:1" s="863" customFormat="1" ht="15" x14ac:dyDescent="0.2">
      <c r="A26" s="866" t="s">
        <v>109</v>
      </c>
    </row>
    <row r="27" spans="1:1" s="174" customFormat="1" ht="11.25" x14ac:dyDescent="0.2">
      <c r="A27" s="175"/>
    </row>
    <row r="28" spans="1:1" ht="64.900000000000006" customHeight="1" x14ac:dyDescent="0.2">
      <c r="A28" s="171" t="s">
        <v>285</v>
      </c>
    </row>
    <row r="29" spans="1:1" s="174" customFormat="1" ht="11.25" x14ac:dyDescent="0.2">
      <c r="A29" s="167"/>
    </row>
    <row r="30" spans="1:1" s="863" customFormat="1" ht="15" x14ac:dyDescent="0.2">
      <c r="A30" s="866" t="s">
        <v>499</v>
      </c>
    </row>
    <row r="31" spans="1:1" s="174" customFormat="1" ht="11.25" x14ac:dyDescent="0.2">
      <c r="A31" s="167"/>
    </row>
    <row r="32" spans="1:1" ht="33.6" customHeight="1" x14ac:dyDescent="0.2">
      <c r="A32" s="171" t="s">
        <v>286</v>
      </c>
    </row>
    <row r="33" spans="1:1" s="174" customFormat="1" ht="11.25" x14ac:dyDescent="0.2">
      <c r="A33" s="176"/>
    </row>
    <row r="34" spans="1:1" s="863" customFormat="1" ht="15" x14ac:dyDescent="0.2">
      <c r="A34" s="866" t="s">
        <v>148</v>
      </c>
    </row>
    <row r="35" spans="1:1" s="174" customFormat="1" ht="11.25" x14ac:dyDescent="0.2">
      <c r="A35" s="176"/>
    </row>
    <row r="36" spans="1:1" ht="36" customHeight="1" x14ac:dyDescent="0.2">
      <c r="A36" s="171" t="s">
        <v>110</v>
      </c>
    </row>
    <row r="37" spans="1:1" s="174" customFormat="1" ht="11.25" x14ac:dyDescent="0.2">
      <c r="A37" s="176"/>
    </row>
    <row r="38" spans="1:1" s="863" customFormat="1" ht="15.75" x14ac:dyDescent="0.2">
      <c r="A38" s="865" t="s">
        <v>287</v>
      </c>
    </row>
    <row r="39" spans="1:1" s="174" customFormat="1" ht="11.25" x14ac:dyDescent="0.2">
      <c r="A39" s="167"/>
    </row>
    <row r="40" spans="1:1" s="863" customFormat="1" ht="15" x14ac:dyDescent="0.2">
      <c r="A40" s="866" t="s">
        <v>111</v>
      </c>
    </row>
    <row r="41" spans="1:1" s="174" customFormat="1" ht="11.25" x14ac:dyDescent="0.2">
      <c r="A41" s="175"/>
    </row>
    <row r="42" spans="1:1" ht="62.65" customHeight="1" x14ac:dyDescent="0.2">
      <c r="A42" s="171" t="s">
        <v>112</v>
      </c>
    </row>
    <row r="43" spans="1:1" s="174" customFormat="1" ht="11.25" x14ac:dyDescent="0.2">
      <c r="A43" s="176"/>
    </row>
    <row r="44" spans="1:1" s="863" customFormat="1" ht="15" x14ac:dyDescent="0.2">
      <c r="A44" s="866" t="s">
        <v>113</v>
      </c>
    </row>
    <row r="45" spans="1:1" s="174" customFormat="1" ht="11.25" x14ac:dyDescent="0.2">
      <c r="A45" s="167"/>
    </row>
    <row r="46" spans="1:1" ht="51.6" customHeight="1" x14ac:dyDescent="0.2">
      <c r="A46" s="171" t="s">
        <v>114</v>
      </c>
    </row>
    <row r="47" spans="1:1" s="174" customFormat="1" ht="11.25" x14ac:dyDescent="0.2">
      <c r="A47" s="176"/>
    </row>
    <row r="48" spans="1:1" s="863" customFormat="1" ht="15" x14ac:dyDescent="0.2">
      <c r="A48" s="866" t="s">
        <v>500</v>
      </c>
    </row>
    <row r="49" spans="1:1" s="174" customFormat="1" ht="11.25" x14ac:dyDescent="0.2">
      <c r="A49" s="167"/>
    </row>
    <row r="50" spans="1:1" ht="79.150000000000006" customHeight="1" x14ac:dyDescent="0.2">
      <c r="A50" s="171" t="s">
        <v>115</v>
      </c>
    </row>
    <row r="51" spans="1:1" s="174" customFormat="1" ht="11.25" x14ac:dyDescent="0.2">
      <c r="A51" s="166"/>
    </row>
    <row r="52" spans="1:1" s="863" customFormat="1" ht="15" x14ac:dyDescent="0.2">
      <c r="A52" s="866" t="s">
        <v>501</v>
      </c>
    </row>
    <row r="53" spans="1:1" s="174" customFormat="1" ht="11.25" x14ac:dyDescent="0.2">
      <c r="A53" s="173"/>
    </row>
    <row r="54" spans="1:1" ht="28.9" customHeight="1" x14ac:dyDescent="0.2">
      <c r="A54" s="172" t="s">
        <v>116</v>
      </c>
    </row>
    <row r="55" spans="1:1" s="174" customFormat="1" ht="11.25" x14ac:dyDescent="0.2">
      <c r="A55" s="167"/>
    </row>
    <row r="56" spans="1:1" s="863" customFormat="1" ht="15" x14ac:dyDescent="0.2">
      <c r="A56" s="866" t="s">
        <v>117</v>
      </c>
    </row>
    <row r="57" spans="1:1" s="174" customFormat="1" ht="11.25" x14ac:dyDescent="0.2">
      <c r="A57" s="167"/>
    </row>
    <row r="58" spans="1:1" ht="63" customHeight="1" x14ac:dyDescent="0.2">
      <c r="A58" s="172" t="s">
        <v>118</v>
      </c>
    </row>
    <row r="59" spans="1:1" s="174" customFormat="1" ht="11.25" x14ac:dyDescent="0.2">
      <c r="A59" s="166"/>
    </row>
    <row r="60" spans="1:1" s="863" customFormat="1" ht="15" x14ac:dyDescent="0.2">
      <c r="A60" s="866" t="s">
        <v>504</v>
      </c>
    </row>
    <row r="61" spans="1:1" ht="15" x14ac:dyDescent="0.2">
      <c r="A61" s="170"/>
    </row>
    <row r="62" spans="1:1" ht="46.15" customHeight="1" x14ac:dyDescent="0.2">
      <c r="A62" s="172" t="s">
        <v>505</v>
      </c>
    </row>
    <row r="63" spans="1:1" s="174" customFormat="1" ht="11.25" x14ac:dyDescent="0.2">
      <c r="A63" s="168"/>
    </row>
    <row r="64" spans="1:1" s="863" customFormat="1" ht="15" x14ac:dyDescent="0.2">
      <c r="A64" s="866" t="s">
        <v>506</v>
      </c>
    </row>
    <row r="65" spans="1:1" s="174" customFormat="1" ht="11.25" x14ac:dyDescent="0.2">
      <c r="A65" s="167"/>
    </row>
    <row r="66" spans="1:1" ht="78.599999999999994" customHeight="1" x14ac:dyDescent="0.2">
      <c r="A66" s="171" t="s">
        <v>507</v>
      </c>
    </row>
    <row r="67" spans="1:1" x14ac:dyDescent="0.2">
      <c r="A67" s="169"/>
    </row>
  </sheetData>
  <hyperlinks>
    <hyperlink ref="A1" location="Contents!A1" tooltip="Contents Page" display="Return to Contents Page"/>
  </hyperlinks>
  <pageMargins left="0.7" right="0.7" top="0.41" bottom="0.75" header="0.3" footer="0.3"/>
  <pageSetup paperSize="9" orientation="portrait" r:id="rId1"/>
  <rowBreaks count="1" manualBreakCount="1">
    <brk id="3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215"/>
  <sheetViews>
    <sheetView showGridLines="0" zoomScaleNormal="100" workbookViewId="0">
      <pane ySplit="4" topLeftCell="A5" activePane="bottomLeft" state="frozen"/>
      <selection pane="bottomLeft" activeCell="A2" sqref="A2"/>
    </sheetView>
  </sheetViews>
  <sheetFormatPr defaultColWidth="9.28515625" defaultRowHeight="12.75" x14ac:dyDescent="0.2"/>
  <cols>
    <col min="1" max="1" width="7.7109375" style="3" customWidth="1"/>
    <col min="2" max="2" width="10.42578125" style="3" customWidth="1"/>
    <col min="3" max="3" width="10.7109375" style="3" customWidth="1"/>
    <col min="4" max="4" width="12.7109375" style="3" customWidth="1"/>
    <col min="5" max="5" width="12" style="3" customWidth="1"/>
    <col min="6" max="6" width="11.5703125" style="3" customWidth="1"/>
    <col min="7" max="10" width="11.5703125" style="15" customWidth="1"/>
    <col min="11" max="11" width="16.28515625" style="35" customWidth="1"/>
    <col min="12" max="12" width="32.28515625" style="23" customWidth="1"/>
    <col min="13" max="13" width="9.42578125" style="3" customWidth="1"/>
    <col min="14" max="14" width="8.5703125" style="3" customWidth="1"/>
    <col min="15" max="15" width="7.5703125" style="3" bestFit="1" customWidth="1"/>
    <col min="16" max="16" width="14.42578125" style="3" bestFit="1" customWidth="1"/>
    <col min="17" max="28" width="11.7109375" style="3" bestFit="1" customWidth="1"/>
    <col min="29" max="16384" width="9.28515625" style="3"/>
  </cols>
  <sheetData>
    <row r="1" spans="1:28" ht="16.5" customHeight="1" x14ac:dyDescent="0.2">
      <c r="A1" s="124" t="s">
        <v>85</v>
      </c>
      <c r="H1" s="844"/>
      <c r="I1" s="844"/>
      <c r="J1" s="515"/>
    </row>
    <row r="2" spans="1:28" ht="17.25" x14ac:dyDescent="0.25">
      <c r="A2" s="856" t="s">
        <v>346</v>
      </c>
      <c r="B2" s="1"/>
      <c r="C2" s="1"/>
      <c r="D2" s="1"/>
      <c r="E2" s="1"/>
      <c r="F2" s="1"/>
      <c r="G2" s="2"/>
      <c r="H2" s="2"/>
      <c r="I2" s="2"/>
      <c r="J2" s="2"/>
      <c r="K2" s="558" t="s">
        <v>330</v>
      </c>
      <c r="L2" s="106"/>
    </row>
    <row r="3" spans="1:28" ht="15.75" x14ac:dyDescent="0.25">
      <c r="A3" s="809"/>
      <c r="B3" s="37"/>
      <c r="C3" s="37"/>
      <c r="D3" s="37"/>
      <c r="E3" s="37"/>
      <c r="F3" s="37"/>
      <c r="G3" s="38"/>
      <c r="H3" s="38"/>
      <c r="I3" s="38"/>
      <c r="J3" s="38"/>
      <c r="K3" s="558"/>
    </row>
    <row r="4" spans="1:28" ht="39" customHeight="1" x14ac:dyDescent="0.2">
      <c r="A4" s="132" t="s">
        <v>0</v>
      </c>
      <c r="B4" s="133" t="s">
        <v>1</v>
      </c>
      <c r="C4" s="133" t="s">
        <v>121</v>
      </c>
      <c r="D4" s="133" t="s">
        <v>348</v>
      </c>
      <c r="E4" s="133" t="s">
        <v>349</v>
      </c>
      <c r="F4" s="133" t="s">
        <v>350</v>
      </c>
      <c r="G4" s="134" t="s">
        <v>242</v>
      </c>
      <c r="H4" s="134" t="s">
        <v>243</v>
      </c>
      <c r="I4" s="134" t="s">
        <v>244</v>
      </c>
      <c r="J4" s="134" t="s">
        <v>60</v>
      </c>
      <c r="K4" s="30"/>
      <c r="L4" s="28"/>
    </row>
    <row r="5" spans="1:28" ht="12.75" customHeight="1" x14ac:dyDescent="0.2">
      <c r="A5" s="1182" t="s">
        <v>52</v>
      </c>
      <c r="B5" s="135" t="s">
        <v>3</v>
      </c>
      <c r="C5" s="136">
        <v>7609</v>
      </c>
      <c r="D5" s="136">
        <v>1688838</v>
      </c>
      <c r="E5" s="136">
        <f>D5/10000</f>
        <v>168.88380000000001</v>
      </c>
      <c r="F5" s="437">
        <f>C5/E5</f>
        <v>45.054647041338484</v>
      </c>
      <c r="G5" s="137">
        <v>5845</v>
      </c>
      <c r="H5" s="137">
        <v>5520</v>
      </c>
      <c r="I5" s="138">
        <f>H5/G5</f>
        <v>0.94439692044482459</v>
      </c>
      <c r="J5" s="142">
        <v>632</v>
      </c>
      <c r="K5" s="30"/>
      <c r="L5" s="380"/>
      <c r="P5" s="104"/>
      <c r="R5" s="895"/>
      <c r="S5" s="511"/>
      <c r="T5" s="511"/>
    </row>
    <row r="6" spans="1:28" ht="12.75" customHeight="1" x14ac:dyDescent="0.2">
      <c r="A6" s="1181"/>
      <c r="B6" s="45" t="s">
        <v>4</v>
      </c>
      <c r="C6" s="41">
        <v>6793</v>
      </c>
      <c r="D6" s="41">
        <v>1688838</v>
      </c>
      <c r="E6" s="41">
        <f>D6/10000</f>
        <v>168.88380000000001</v>
      </c>
      <c r="F6" s="438">
        <f>C6/E6</f>
        <v>40.222922506480785</v>
      </c>
      <c r="G6" s="42">
        <v>5453</v>
      </c>
      <c r="H6" s="42">
        <v>5264</v>
      </c>
      <c r="I6" s="55">
        <f>H6/G6</f>
        <v>0.96534017971758668</v>
      </c>
      <c r="J6" s="143">
        <v>474</v>
      </c>
      <c r="K6" s="30"/>
      <c r="L6" s="380"/>
      <c r="R6" s="334"/>
      <c r="S6" s="335"/>
      <c r="T6" s="349"/>
    </row>
    <row r="7" spans="1:28" ht="12.75" customHeight="1" x14ac:dyDescent="0.2">
      <c r="A7" s="1181"/>
      <c r="B7" s="135" t="s">
        <v>5</v>
      </c>
      <c r="C7" s="136">
        <v>7075</v>
      </c>
      <c r="D7" s="136">
        <v>1688838</v>
      </c>
      <c r="E7" s="136">
        <f>D7/10000</f>
        <v>168.88380000000001</v>
      </c>
      <c r="F7" s="437">
        <f>C7/E7</f>
        <v>41.892709661909549</v>
      </c>
      <c r="G7" s="137">
        <v>5709</v>
      </c>
      <c r="H7" s="137">
        <v>5380</v>
      </c>
      <c r="I7" s="138">
        <f>H7/G7</f>
        <v>0.94237169381678054</v>
      </c>
      <c r="J7" s="142">
        <v>627</v>
      </c>
      <c r="K7" s="30"/>
      <c r="L7" s="380"/>
      <c r="P7" s="486"/>
      <c r="Q7" s="443"/>
      <c r="R7" s="511"/>
      <c r="S7" s="349"/>
      <c r="T7" s="349"/>
      <c r="U7" s="443"/>
      <c r="V7" s="443"/>
      <c r="W7" s="443"/>
      <c r="X7" s="443"/>
      <c r="Y7" s="443"/>
      <c r="Z7" s="443"/>
      <c r="AA7" s="443"/>
      <c r="AB7" s="443"/>
    </row>
    <row r="8" spans="1:28" ht="12.75" customHeight="1" x14ac:dyDescent="0.2">
      <c r="A8" s="1181"/>
      <c r="B8" s="45" t="s">
        <v>6</v>
      </c>
      <c r="C8" s="41">
        <v>8084</v>
      </c>
      <c r="D8" s="41">
        <v>1688838</v>
      </c>
      <c r="E8" s="41">
        <f>D8/10000</f>
        <v>168.88380000000001</v>
      </c>
      <c r="F8" s="438">
        <f>C8/E8</f>
        <v>47.867231788957852</v>
      </c>
      <c r="G8" s="42">
        <v>5798</v>
      </c>
      <c r="H8" s="42">
        <v>5437</v>
      </c>
      <c r="I8" s="55">
        <f>H8/G8</f>
        <v>0.93773715074163499</v>
      </c>
      <c r="J8" s="143">
        <v>655</v>
      </c>
      <c r="K8" s="30"/>
      <c r="L8" s="380"/>
      <c r="P8" s="486"/>
      <c r="R8" s="511"/>
      <c r="S8" s="349"/>
      <c r="T8" s="349"/>
    </row>
    <row r="9" spans="1:28" ht="14.25" x14ac:dyDescent="0.2">
      <c r="A9" s="1181"/>
      <c r="B9" s="135" t="s">
        <v>51</v>
      </c>
      <c r="C9" s="136">
        <f>SUM(C5:C8)</f>
        <v>29561</v>
      </c>
      <c r="D9" s="136">
        <v>1688838</v>
      </c>
      <c r="E9" s="136">
        <f>D9/10000</f>
        <v>168.88380000000001</v>
      </c>
      <c r="F9" s="437">
        <f>C9/E9</f>
        <v>175.03751099868666</v>
      </c>
      <c r="G9" s="137">
        <f>SUM(G5:G8)</f>
        <v>22805</v>
      </c>
      <c r="H9" s="137">
        <f>SUM(H5:H8)</f>
        <v>21601</v>
      </c>
      <c r="I9" s="138">
        <f>H9/G9</f>
        <v>0.94720456040342027</v>
      </c>
      <c r="J9" s="142">
        <f>SUM(J5:J8)</f>
        <v>2388</v>
      </c>
      <c r="K9" s="102"/>
      <c r="L9" s="380"/>
      <c r="M9" s="102"/>
      <c r="P9" s="486"/>
      <c r="R9" s="511"/>
      <c r="S9" s="349"/>
      <c r="T9" s="349"/>
    </row>
    <row r="10" spans="1:28" ht="12.75" customHeight="1" x14ac:dyDescent="0.2">
      <c r="A10" s="39"/>
      <c r="B10" s="40"/>
      <c r="C10" s="101"/>
      <c r="D10" s="101"/>
      <c r="E10" s="101"/>
      <c r="F10" s="439"/>
      <c r="G10" s="101"/>
      <c r="H10" s="101"/>
      <c r="I10" s="114"/>
      <c r="J10" s="101"/>
      <c r="K10" s="102"/>
      <c r="L10" s="380"/>
      <c r="M10" s="102"/>
      <c r="P10" s="486"/>
      <c r="R10" s="511"/>
      <c r="S10" s="349"/>
      <c r="T10" s="349"/>
    </row>
    <row r="11" spans="1:28" ht="12.75" customHeight="1" x14ac:dyDescent="0.2">
      <c r="A11" s="1181" t="s">
        <v>53</v>
      </c>
      <c r="B11" s="135" t="s">
        <v>3</v>
      </c>
      <c r="C11" s="136">
        <v>8583</v>
      </c>
      <c r="D11" s="136">
        <v>1697534</v>
      </c>
      <c r="E11" s="136">
        <f>D11/10000</f>
        <v>169.7534</v>
      </c>
      <c r="F11" s="437">
        <f>C11/E11</f>
        <v>50.561579326246189</v>
      </c>
      <c r="G11" s="137">
        <v>5839</v>
      </c>
      <c r="H11" s="137">
        <v>5446</v>
      </c>
      <c r="I11" s="138">
        <f>H11/G11</f>
        <v>0.93269395444425418</v>
      </c>
      <c r="J11" s="142">
        <v>741</v>
      </c>
      <c r="K11" s="100"/>
      <c r="L11" s="380"/>
      <c r="M11" s="336"/>
      <c r="P11" s="486"/>
      <c r="R11" s="511"/>
      <c r="S11" s="349"/>
      <c r="T11" s="349"/>
    </row>
    <row r="12" spans="1:28" ht="12.75" customHeight="1" x14ac:dyDescent="0.2">
      <c r="A12" s="1181"/>
      <c r="B12" s="45" t="s">
        <v>4</v>
      </c>
      <c r="C12" s="41">
        <v>8025</v>
      </c>
      <c r="D12" s="41">
        <v>1697534</v>
      </c>
      <c r="E12" s="41">
        <f>D12/10000</f>
        <v>169.7534</v>
      </c>
      <c r="F12" s="438">
        <f>C12/E12</f>
        <v>47.274458125728259</v>
      </c>
      <c r="G12" s="42">
        <v>5765</v>
      </c>
      <c r="H12" s="42">
        <v>5423</v>
      </c>
      <c r="I12" s="55">
        <f>H12/G12</f>
        <v>0.94067649609713788</v>
      </c>
      <c r="J12" s="143">
        <v>529</v>
      </c>
      <c r="K12" s="100"/>
      <c r="L12" s="380"/>
      <c r="M12" s="337"/>
      <c r="P12" s="486"/>
      <c r="R12" s="511"/>
      <c r="S12" s="349"/>
      <c r="T12" s="349"/>
    </row>
    <row r="13" spans="1:28" ht="12.75" customHeight="1" x14ac:dyDescent="0.2">
      <c r="A13" s="1181"/>
      <c r="B13" s="135" t="s">
        <v>5</v>
      </c>
      <c r="C13" s="136">
        <v>8272</v>
      </c>
      <c r="D13" s="136">
        <v>1697534</v>
      </c>
      <c r="E13" s="136">
        <f>D13/10000</f>
        <v>169.7534</v>
      </c>
      <c r="F13" s="437">
        <f>C13/E13</f>
        <v>48.729509983305192</v>
      </c>
      <c r="G13" s="137">
        <v>6203</v>
      </c>
      <c r="H13" s="137">
        <v>5760</v>
      </c>
      <c r="I13" s="138">
        <f>H13/G13</f>
        <v>0.92858294373690153</v>
      </c>
      <c r="J13" s="142">
        <v>671</v>
      </c>
      <c r="K13" s="100"/>
      <c r="L13" s="380"/>
      <c r="M13" s="338"/>
      <c r="P13" s="486"/>
      <c r="R13" s="511"/>
      <c r="S13" s="349"/>
      <c r="T13" s="349"/>
    </row>
    <row r="14" spans="1:28" ht="12.75" customHeight="1" x14ac:dyDescent="0.2">
      <c r="A14" s="1181"/>
      <c r="B14" s="45" t="s">
        <v>6</v>
      </c>
      <c r="C14" s="41">
        <v>9390</v>
      </c>
      <c r="D14" s="41">
        <v>1697534</v>
      </c>
      <c r="E14" s="41">
        <f>D14/10000</f>
        <v>169.7534</v>
      </c>
      <c r="F14" s="438">
        <f>C14/E14</f>
        <v>55.315534180758675</v>
      </c>
      <c r="G14" s="42">
        <v>6229</v>
      </c>
      <c r="H14" s="42">
        <v>5699</v>
      </c>
      <c r="I14" s="55">
        <f>H14/G14</f>
        <v>0.91491411141435219</v>
      </c>
      <c r="J14" s="143">
        <v>707</v>
      </c>
      <c r="K14" s="100"/>
      <c r="L14" s="380"/>
      <c r="P14" s="486"/>
      <c r="R14" s="511"/>
      <c r="S14" s="349"/>
      <c r="T14" s="349"/>
    </row>
    <row r="15" spans="1:28" ht="12.75" customHeight="1" x14ac:dyDescent="0.2">
      <c r="A15" s="1181"/>
      <c r="B15" s="135" t="s">
        <v>51</v>
      </c>
      <c r="C15" s="136">
        <f>SUM(C11:C14)</f>
        <v>34270</v>
      </c>
      <c r="D15" s="136">
        <v>1697534</v>
      </c>
      <c r="E15" s="136">
        <f>D15/10000</f>
        <v>169.7534</v>
      </c>
      <c r="F15" s="437">
        <f>C15/E15</f>
        <v>201.88108161603833</v>
      </c>
      <c r="G15" s="137">
        <f>SUM(G11:G14)</f>
        <v>24036</v>
      </c>
      <c r="H15" s="137">
        <f>SUM(H11:H14)</f>
        <v>22328</v>
      </c>
      <c r="I15" s="138">
        <f>H15/G15</f>
        <v>0.92893992344816112</v>
      </c>
      <c r="J15" s="142">
        <f>SUM(J11:J14)</f>
        <v>2648</v>
      </c>
      <c r="K15" s="102"/>
      <c r="L15" s="380"/>
      <c r="M15" s="102"/>
      <c r="P15" s="486"/>
      <c r="R15" s="511"/>
      <c r="S15" s="349"/>
      <c r="T15" s="349"/>
    </row>
    <row r="16" spans="1:28" ht="12.75" customHeight="1" x14ac:dyDescent="0.2">
      <c r="A16" s="39"/>
      <c r="B16" s="40"/>
      <c r="C16" s="40"/>
      <c r="D16" s="129"/>
      <c r="E16" s="129"/>
      <c r="F16" s="439"/>
      <c r="G16" s="100"/>
      <c r="H16" s="30"/>
      <c r="I16" s="115"/>
      <c r="J16" s="30"/>
      <c r="K16" s="102"/>
      <c r="L16" s="380"/>
      <c r="P16" s="486"/>
      <c r="R16" s="511"/>
      <c r="S16" s="349"/>
      <c r="T16" s="349"/>
    </row>
    <row r="17" spans="1:20" ht="12.75" customHeight="1" x14ac:dyDescent="0.2">
      <c r="A17" s="1181" t="s">
        <v>54</v>
      </c>
      <c r="B17" s="135" t="s">
        <v>3</v>
      </c>
      <c r="C17" s="136">
        <v>10041</v>
      </c>
      <c r="D17" s="136">
        <v>1704924</v>
      </c>
      <c r="E17" s="136">
        <f>D17/10000</f>
        <v>170.4924</v>
      </c>
      <c r="F17" s="437">
        <f>C17/E17</f>
        <v>58.894120793654146</v>
      </c>
      <c r="G17" s="137">
        <v>6281</v>
      </c>
      <c r="H17" s="137">
        <v>5714</v>
      </c>
      <c r="I17" s="138">
        <f>H17/G17</f>
        <v>0.90972775035822318</v>
      </c>
      <c r="J17" s="142">
        <v>745</v>
      </c>
      <c r="K17" s="100"/>
      <c r="L17" s="380"/>
      <c r="M17" s="336"/>
      <c r="P17" s="486"/>
      <c r="R17" s="511"/>
      <c r="S17" s="349"/>
      <c r="T17" s="349"/>
    </row>
    <row r="18" spans="1:20" ht="12.75" customHeight="1" x14ac:dyDescent="0.2">
      <c r="A18" s="1181"/>
      <c r="B18" s="45" t="s">
        <v>4</v>
      </c>
      <c r="C18" s="41">
        <v>8302</v>
      </c>
      <c r="D18" s="41">
        <v>1704924</v>
      </c>
      <c r="E18" s="41">
        <f>D18/10000</f>
        <v>170.4924</v>
      </c>
      <c r="F18" s="438">
        <f>C18/E18</f>
        <v>48.694252647038809</v>
      </c>
      <c r="G18" s="42">
        <v>5698</v>
      </c>
      <c r="H18" s="42">
        <v>5319</v>
      </c>
      <c r="I18" s="55">
        <f>H18/G18</f>
        <v>0.93348543348543345</v>
      </c>
      <c r="J18" s="143">
        <v>634</v>
      </c>
      <c r="K18" s="100"/>
      <c r="L18" s="380"/>
      <c r="M18" s="337"/>
      <c r="P18" s="486"/>
      <c r="R18" s="511"/>
      <c r="S18" s="349"/>
      <c r="T18" s="349"/>
    </row>
    <row r="19" spans="1:20" ht="12.75" customHeight="1" x14ac:dyDescent="0.2">
      <c r="A19" s="1181"/>
      <c r="B19" s="135" t="s">
        <v>5</v>
      </c>
      <c r="C19" s="136">
        <v>8851</v>
      </c>
      <c r="D19" s="136">
        <v>1704924</v>
      </c>
      <c r="E19" s="136">
        <f>D19/10000</f>
        <v>170.4924</v>
      </c>
      <c r="F19" s="437">
        <f>C19/E19</f>
        <v>51.914337530587872</v>
      </c>
      <c r="G19" s="137">
        <v>7675</v>
      </c>
      <c r="H19" s="137">
        <v>6933</v>
      </c>
      <c r="I19" s="138">
        <f>H19/G19</f>
        <v>0.90332247557003253</v>
      </c>
      <c r="J19" s="142">
        <v>743</v>
      </c>
      <c r="K19" s="100"/>
      <c r="L19" s="380"/>
      <c r="M19" s="338"/>
      <c r="P19" s="486"/>
      <c r="R19" s="511"/>
      <c r="S19" s="349"/>
      <c r="T19" s="349"/>
    </row>
    <row r="20" spans="1:20" ht="12.75" customHeight="1" x14ac:dyDescent="0.2">
      <c r="A20" s="1181"/>
      <c r="B20" s="45" t="s">
        <v>6</v>
      </c>
      <c r="C20" s="41">
        <v>9399</v>
      </c>
      <c r="D20" s="41">
        <v>1704924</v>
      </c>
      <c r="E20" s="41">
        <f>D20/10000</f>
        <v>170.4924</v>
      </c>
      <c r="F20" s="438">
        <f>C20/E20</f>
        <v>55.128557050050325</v>
      </c>
      <c r="G20" s="42">
        <v>7789</v>
      </c>
      <c r="H20" s="42">
        <v>6843</v>
      </c>
      <c r="I20" s="55">
        <f>H20/G20</f>
        <v>0.8785466683784825</v>
      </c>
      <c r="J20" s="143">
        <v>838</v>
      </c>
      <c r="K20" s="100"/>
      <c r="L20" s="380"/>
      <c r="P20" s="486"/>
      <c r="R20" s="511"/>
      <c r="S20" s="349"/>
      <c r="T20" s="349"/>
    </row>
    <row r="21" spans="1:20" ht="12.75" customHeight="1" x14ac:dyDescent="0.2">
      <c r="A21" s="1181"/>
      <c r="B21" s="135" t="s">
        <v>51</v>
      </c>
      <c r="C21" s="136">
        <f>SUM(C17:C20)</f>
        <v>36593</v>
      </c>
      <c r="D21" s="136">
        <v>1704924</v>
      </c>
      <c r="E21" s="136">
        <f>D21/10000</f>
        <v>170.4924</v>
      </c>
      <c r="F21" s="437">
        <f>C21/E21</f>
        <v>214.63126802133115</v>
      </c>
      <c r="G21" s="137">
        <f>SUM(G17:G20)</f>
        <v>27443</v>
      </c>
      <c r="H21" s="137">
        <f>SUM(H17:H20)</f>
        <v>24809</v>
      </c>
      <c r="I21" s="138">
        <f>H21/G21</f>
        <v>0.904019239879022</v>
      </c>
      <c r="J21" s="142">
        <f>SUM(J17:J20)</f>
        <v>2960</v>
      </c>
      <c r="K21" s="102"/>
      <c r="L21" s="380"/>
      <c r="M21" s="313"/>
      <c r="P21" s="486"/>
      <c r="R21" s="511"/>
      <c r="S21" s="349"/>
      <c r="T21" s="349"/>
    </row>
    <row r="22" spans="1:20" ht="12.75" customHeight="1" x14ac:dyDescent="0.2">
      <c r="A22" s="987"/>
      <c r="B22" s="40"/>
      <c r="C22" s="40"/>
      <c r="D22" s="129"/>
      <c r="E22" s="129"/>
      <c r="F22" s="439"/>
      <c r="G22" s="100"/>
      <c r="H22" s="30"/>
      <c r="I22" s="115"/>
      <c r="J22" s="30"/>
      <c r="K22" s="102"/>
      <c r="L22" s="380"/>
      <c r="M22" s="312"/>
      <c r="R22" s="511"/>
      <c r="S22" s="511"/>
      <c r="T22" s="511"/>
    </row>
    <row r="23" spans="1:20" ht="12.75" customHeight="1" x14ac:dyDescent="0.2">
      <c r="A23" s="1181" t="s">
        <v>55</v>
      </c>
      <c r="B23" s="135" t="s">
        <v>3</v>
      </c>
      <c r="C23" s="136">
        <v>10924</v>
      </c>
      <c r="D23" s="136">
        <v>1714042</v>
      </c>
      <c r="E23" s="136">
        <f>D23/10000</f>
        <v>171.4042</v>
      </c>
      <c r="F23" s="437">
        <f>C23/E23</f>
        <v>63.732393955340648</v>
      </c>
      <c r="G23" s="137">
        <v>7032</v>
      </c>
      <c r="H23" s="137">
        <v>6394</v>
      </c>
      <c r="I23" s="138">
        <f>H23/G23</f>
        <v>0.90927189988623436</v>
      </c>
      <c r="J23" s="142">
        <v>797</v>
      </c>
      <c r="K23" s="100"/>
      <c r="L23" s="380"/>
      <c r="P23" s="104"/>
      <c r="R23" s="511"/>
      <c r="S23" s="511"/>
      <c r="T23" s="511"/>
    </row>
    <row r="24" spans="1:20" ht="12.75" customHeight="1" x14ac:dyDescent="0.2">
      <c r="A24" s="1181"/>
      <c r="B24" s="45" t="s">
        <v>4</v>
      </c>
      <c r="C24" s="41">
        <v>6889</v>
      </c>
      <c r="D24" s="41">
        <v>1714042</v>
      </c>
      <c r="E24" s="41">
        <f>D24/10000</f>
        <v>171.4042</v>
      </c>
      <c r="F24" s="438">
        <f>C24/E24</f>
        <v>40.191547231631432</v>
      </c>
      <c r="G24" s="42">
        <v>7481</v>
      </c>
      <c r="H24" s="42">
        <v>6644</v>
      </c>
      <c r="I24" s="55">
        <f>H24/G24</f>
        <v>0.88811656195695765</v>
      </c>
      <c r="J24" s="143">
        <v>733</v>
      </c>
      <c r="K24" s="100"/>
      <c r="L24" s="380"/>
      <c r="N24" s="314"/>
      <c r="P24" s="104"/>
      <c r="R24" s="511"/>
      <c r="S24" s="511"/>
      <c r="T24" s="511"/>
    </row>
    <row r="25" spans="1:20" ht="12.75" customHeight="1" x14ac:dyDescent="0.2">
      <c r="A25" s="1181"/>
      <c r="B25" s="135" t="s">
        <v>5</v>
      </c>
      <c r="C25" s="136">
        <v>7413</v>
      </c>
      <c r="D25" s="136">
        <v>1714042</v>
      </c>
      <c r="E25" s="136">
        <f>D25/10000</f>
        <v>171.4042</v>
      </c>
      <c r="F25" s="437">
        <f>C25/E25</f>
        <v>43.248648516197385</v>
      </c>
      <c r="G25" s="137">
        <v>7926</v>
      </c>
      <c r="H25" s="137">
        <v>6147</v>
      </c>
      <c r="I25" s="138">
        <f>H25/G25</f>
        <v>0.77554882664647995</v>
      </c>
      <c r="J25" s="142">
        <v>1162</v>
      </c>
      <c r="K25" s="100"/>
      <c r="L25" s="380"/>
      <c r="N25" s="314"/>
      <c r="P25" s="104"/>
    </row>
    <row r="26" spans="1:20" ht="12.75" customHeight="1" x14ac:dyDescent="0.2">
      <c r="A26" s="1181"/>
      <c r="B26" s="45" t="s">
        <v>6</v>
      </c>
      <c r="C26" s="41">
        <v>10130</v>
      </c>
      <c r="D26" s="41">
        <v>1714042</v>
      </c>
      <c r="E26" s="41">
        <f>D26/10000</f>
        <v>171.4042</v>
      </c>
      <c r="F26" s="438">
        <f>C26/E26</f>
        <v>59.100068726437271</v>
      </c>
      <c r="G26" s="42">
        <v>7722</v>
      </c>
      <c r="H26" s="42">
        <v>5910</v>
      </c>
      <c r="I26" s="55">
        <f>H26/G26</f>
        <v>0.76534576534576537</v>
      </c>
      <c r="J26" s="143">
        <v>843</v>
      </c>
      <c r="K26" s="100"/>
      <c r="L26" s="380"/>
      <c r="M26" s="313"/>
      <c r="N26" s="314"/>
      <c r="P26" s="104"/>
    </row>
    <row r="27" spans="1:20" ht="12.75" customHeight="1" x14ac:dyDescent="0.2">
      <c r="A27" s="1181"/>
      <c r="B27" s="135" t="s">
        <v>51</v>
      </c>
      <c r="C27" s="136">
        <f>SUM(C23:C26)</f>
        <v>35356</v>
      </c>
      <c r="D27" s="136">
        <v>1714042</v>
      </c>
      <c r="E27" s="136">
        <f>D27/10000</f>
        <v>171.4042</v>
      </c>
      <c r="F27" s="437">
        <f>C27/E27</f>
        <v>206.27265842960674</v>
      </c>
      <c r="G27" s="137">
        <f>SUM(G23:G26)</f>
        <v>30161</v>
      </c>
      <c r="H27" s="137">
        <f>SUM(H23:H26)</f>
        <v>25095</v>
      </c>
      <c r="I27" s="138">
        <f>H27/G27</f>
        <v>0.83203474685852596</v>
      </c>
      <c r="J27" s="142">
        <f>SUM(J23:J26)</f>
        <v>3535</v>
      </c>
      <c r="K27" s="102"/>
      <c r="L27" s="380"/>
      <c r="M27" s="102"/>
      <c r="N27" s="103"/>
      <c r="O27" s="102"/>
      <c r="P27" s="104"/>
    </row>
    <row r="28" spans="1:20" ht="12.75" customHeight="1" x14ac:dyDescent="0.2">
      <c r="A28" s="39"/>
      <c r="B28" s="40"/>
      <c r="C28" s="40"/>
      <c r="D28" s="129"/>
      <c r="E28" s="129"/>
      <c r="F28" s="439"/>
      <c r="G28" s="100"/>
      <c r="H28" s="30"/>
      <c r="I28" s="30"/>
      <c r="J28" s="30"/>
      <c r="K28" s="102"/>
      <c r="L28" s="380"/>
      <c r="M28" s="102"/>
      <c r="N28" s="81"/>
      <c r="O28" s="102"/>
    </row>
    <row r="29" spans="1:20" ht="12.75" customHeight="1" x14ac:dyDescent="0.2">
      <c r="A29" s="1181" t="s">
        <v>2</v>
      </c>
      <c r="B29" s="135" t="s">
        <v>3</v>
      </c>
      <c r="C29" s="136">
        <v>7087</v>
      </c>
      <c r="D29" s="136">
        <v>1727733</v>
      </c>
      <c r="E29" s="136">
        <f>D29/10000</f>
        <v>172.77330000000001</v>
      </c>
      <c r="F29" s="437">
        <f>C29/E29</f>
        <v>41.019069497428134</v>
      </c>
      <c r="G29" s="137">
        <v>7719</v>
      </c>
      <c r="H29" s="137">
        <v>6145</v>
      </c>
      <c r="I29" s="138">
        <f>H29/G29</f>
        <v>0.7960875761108952</v>
      </c>
      <c r="J29" s="142">
        <v>511</v>
      </c>
      <c r="K29" s="100"/>
      <c r="L29" s="380"/>
      <c r="N29" s="103"/>
      <c r="P29" s="104"/>
    </row>
    <row r="30" spans="1:20" ht="12.75" customHeight="1" x14ac:dyDescent="0.2">
      <c r="A30" s="1181"/>
      <c r="B30" s="45" t="s">
        <v>4</v>
      </c>
      <c r="C30" s="41">
        <v>6375</v>
      </c>
      <c r="D30" s="41">
        <v>1727733</v>
      </c>
      <c r="E30" s="41">
        <f>D30/10000</f>
        <v>172.77330000000001</v>
      </c>
      <c r="F30" s="438">
        <f>C30/E30</f>
        <v>36.898062374221013</v>
      </c>
      <c r="G30" s="42">
        <v>7104</v>
      </c>
      <c r="H30" s="42">
        <v>5997</v>
      </c>
      <c r="I30" s="55">
        <f t="shared" ref="I30:I80" si="0">H30/G30</f>
        <v>0.84417229729729726</v>
      </c>
      <c r="J30" s="143">
        <v>349</v>
      </c>
      <c r="K30" s="100"/>
      <c r="L30" s="380"/>
      <c r="N30" s="103"/>
      <c r="P30" s="104"/>
    </row>
    <row r="31" spans="1:20" ht="12.75" customHeight="1" x14ac:dyDescent="0.2">
      <c r="A31" s="1181"/>
      <c r="B31" s="135" t="s">
        <v>5</v>
      </c>
      <c r="C31" s="136">
        <v>6784</v>
      </c>
      <c r="D31" s="136">
        <v>1727733</v>
      </c>
      <c r="E31" s="136">
        <f>D31/10000</f>
        <v>172.77330000000001</v>
      </c>
      <c r="F31" s="437">
        <f>C31/E31</f>
        <v>39.265326297523977</v>
      </c>
      <c r="G31" s="137">
        <v>7175</v>
      </c>
      <c r="H31" s="137">
        <v>6008</v>
      </c>
      <c r="I31" s="138">
        <f t="shared" si="0"/>
        <v>0.83735191637630657</v>
      </c>
      <c r="J31" s="142">
        <v>420</v>
      </c>
      <c r="K31" s="100"/>
      <c r="L31" s="380"/>
      <c r="N31" s="103"/>
      <c r="P31" s="104"/>
    </row>
    <row r="32" spans="1:20" ht="12.75" customHeight="1" x14ac:dyDescent="0.2">
      <c r="A32" s="1181"/>
      <c r="B32" s="45" t="s">
        <v>6</v>
      </c>
      <c r="C32" s="41">
        <v>6831</v>
      </c>
      <c r="D32" s="41">
        <v>1727733</v>
      </c>
      <c r="E32" s="41">
        <f>D32/10000</f>
        <v>172.77330000000001</v>
      </c>
      <c r="F32" s="438">
        <f>C32/E32</f>
        <v>39.537359071106472</v>
      </c>
      <c r="G32" s="42">
        <v>7086</v>
      </c>
      <c r="H32" s="42">
        <v>5859</v>
      </c>
      <c r="I32" s="55">
        <f t="shared" si="0"/>
        <v>0.8268416596104996</v>
      </c>
      <c r="J32" s="143">
        <v>433</v>
      </c>
      <c r="K32" s="100"/>
      <c r="L32" s="380"/>
      <c r="N32" s="103"/>
      <c r="P32" s="104"/>
    </row>
    <row r="33" spans="1:16" ht="12.75" customHeight="1" x14ac:dyDescent="0.2">
      <c r="A33" s="1181"/>
      <c r="B33" s="135" t="s">
        <v>51</v>
      </c>
      <c r="C33" s="136">
        <f>SUM(C29:C32)</f>
        <v>27077</v>
      </c>
      <c r="D33" s="136">
        <v>1727733</v>
      </c>
      <c r="E33" s="136">
        <f>D33/10000</f>
        <v>172.77330000000001</v>
      </c>
      <c r="F33" s="437">
        <f>C33/E33</f>
        <v>156.71981724027961</v>
      </c>
      <c r="G33" s="137">
        <f>SUM(G29:G32)</f>
        <v>29084</v>
      </c>
      <c r="H33" s="137">
        <f>SUM(H29:H32)</f>
        <v>24009</v>
      </c>
      <c r="I33" s="138">
        <f>H33/G33</f>
        <v>0.82550543254022835</v>
      </c>
      <c r="J33" s="142">
        <f>SUM(J29:J32)</f>
        <v>1713</v>
      </c>
      <c r="K33" s="102"/>
      <c r="L33" s="380"/>
      <c r="M33" s="102"/>
      <c r="N33" s="103"/>
      <c r="O33" s="102"/>
      <c r="P33" s="104"/>
    </row>
    <row r="34" spans="1:16" ht="12.75" customHeight="1" x14ac:dyDescent="0.2">
      <c r="A34" s="31"/>
      <c r="B34" s="14"/>
      <c r="C34" s="34"/>
      <c r="D34" s="34"/>
      <c r="E34" s="34"/>
      <c r="F34" s="440"/>
      <c r="G34" s="105"/>
      <c r="H34" s="34"/>
      <c r="I34" s="33"/>
      <c r="J34" s="34"/>
      <c r="K34" s="102"/>
      <c r="L34" s="380"/>
      <c r="M34" s="102"/>
      <c r="N34" s="81"/>
      <c r="O34" s="102"/>
    </row>
    <row r="35" spans="1:16" ht="12.75" customHeight="1" x14ac:dyDescent="0.2">
      <c r="A35" s="1181" t="s">
        <v>7</v>
      </c>
      <c r="B35" s="135" t="s">
        <v>3</v>
      </c>
      <c r="C35" s="136">
        <v>7369</v>
      </c>
      <c r="D35" s="136">
        <v>1743113</v>
      </c>
      <c r="E35" s="136">
        <f>D35/10000</f>
        <v>174.31129999999999</v>
      </c>
      <c r="F35" s="437">
        <f>C35/E35</f>
        <v>42.274941440973706</v>
      </c>
      <c r="G35" s="137">
        <v>7013</v>
      </c>
      <c r="H35" s="137">
        <v>6057</v>
      </c>
      <c r="I35" s="138">
        <f t="shared" si="0"/>
        <v>0.86368173392271497</v>
      </c>
      <c r="J35" s="142">
        <v>395</v>
      </c>
      <c r="K35" s="100"/>
      <c r="L35" s="380"/>
      <c r="N35" s="103"/>
      <c r="P35" s="104"/>
    </row>
    <row r="36" spans="1:16" ht="12.75" customHeight="1" x14ac:dyDescent="0.2">
      <c r="A36" s="1181"/>
      <c r="B36" s="45" t="s">
        <v>4</v>
      </c>
      <c r="C36" s="41">
        <v>7290</v>
      </c>
      <c r="D36" s="41">
        <v>1743113</v>
      </c>
      <c r="E36" s="41">
        <f>D36/10000</f>
        <v>174.31129999999999</v>
      </c>
      <c r="F36" s="438">
        <f>C36/E36</f>
        <v>41.821729285479485</v>
      </c>
      <c r="G36" s="42">
        <v>6689</v>
      </c>
      <c r="H36" s="42">
        <v>6169</v>
      </c>
      <c r="I36" s="55">
        <f t="shared" si="0"/>
        <v>0.92226042756764837</v>
      </c>
      <c r="J36" s="143">
        <v>387</v>
      </c>
      <c r="K36" s="100"/>
      <c r="L36" s="380"/>
      <c r="N36" s="103"/>
      <c r="P36" s="104"/>
    </row>
    <row r="37" spans="1:16" ht="12.75" customHeight="1" x14ac:dyDescent="0.2">
      <c r="A37" s="1181"/>
      <c r="B37" s="135" t="s">
        <v>5</v>
      </c>
      <c r="C37" s="136">
        <v>6979</v>
      </c>
      <c r="D37" s="136">
        <v>1743113</v>
      </c>
      <c r="E37" s="136">
        <f>D37/10000</f>
        <v>174.31129999999999</v>
      </c>
      <c r="F37" s="437">
        <f>C37/E37</f>
        <v>40.037564977141471</v>
      </c>
      <c r="G37" s="137">
        <v>6932</v>
      </c>
      <c r="H37" s="137">
        <v>6534</v>
      </c>
      <c r="I37" s="138">
        <f t="shared" si="0"/>
        <v>0.94258511252163879</v>
      </c>
      <c r="J37" s="142">
        <v>683</v>
      </c>
      <c r="K37" s="100"/>
      <c r="L37" s="380"/>
      <c r="N37" s="103"/>
      <c r="P37" s="104"/>
    </row>
    <row r="38" spans="1:16" ht="12.75" customHeight="1" x14ac:dyDescent="0.2">
      <c r="A38" s="1181"/>
      <c r="B38" s="45" t="s">
        <v>6</v>
      </c>
      <c r="C38" s="41">
        <v>6268</v>
      </c>
      <c r="D38" s="41">
        <v>1743113</v>
      </c>
      <c r="E38" s="41">
        <f>D38/10000</f>
        <v>174.31129999999999</v>
      </c>
      <c r="F38" s="438">
        <f>C38/E38</f>
        <v>35.95865557769347</v>
      </c>
      <c r="G38" s="42">
        <v>5946</v>
      </c>
      <c r="H38" s="42">
        <v>5593</v>
      </c>
      <c r="I38" s="55">
        <f t="shared" si="0"/>
        <v>0.94063235788765553</v>
      </c>
      <c r="J38" s="143">
        <v>452</v>
      </c>
      <c r="K38" s="100"/>
      <c r="L38" s="380"/>
      <c r="N38" s="103"/>
      <c r="P38" s="104"/>
    </row>
    <row r="39" spans="1:16" ht="12.75" customHeight="1" x14ac:dyDescent="0.2">
      <c r="A39" s="1181"/>
      <c r="B39" s="135" t="s">
        <v>51</v>
      </c>
      <c r="C39" s="136">
        <f>SUM(C35:C38)</f>
        <v>27906</v>
      </c>
      <c r="D39" s="136">
        <v>1743113</v>
      </c>
      <c r="E39" s="136">
        <f>D39/10000</f>
        <v>174.31129999999999</v>
      </c>
      <c r="F39" s="437">
        <f>C39/E39</f>
        <v>160.09289128128813</v>
      </c>
      <c r="G39" s="137">
        <f>SUM(G35:G38)</f>
        <v>26580</v>
      </c>
      <c r="H39" s="137">
        <f>SUM(H35:H38)</f>
        <v>24353</v>
      </c>
      <c r="I39" s="138">
        <f>H39/G39</f>
        <v>0.91621519939804363</v>
      </c>
      <c r="J39" s="142">
        <f>SUM(J35:J38)</f>
        <v>1917</v>
      </c>
      <c r="K39" s="102"/>
      <c r="L39" s="380"/>
      <c r="M39" s="102"/>
      <c r="N39" s="103"/>
      <c r="O39" s="102"/>
      <c r="P39" s="104"/>
    </row>
    <row r="40" spans="1:16" ht="12.75" customHeight="1" x14ac:dyDescent="0.2">
      <c r="A40" s="31"/>
      <c r="B40" s="14"/>
      <c r="C40" s="34"/>
      <c r="D40" s="34"/>
      <c r="E40" s="34"/>
      <c r="F40" s="440"/>
      <c r="G40" s="105"/>
      <c r="H40" s="34"/>
      <c r="I40" s="33"/>
      <c r="J40" s="34"/>
      <c r="K40" s="102"/>
      <c r="L40" s="380"/>
      <c r="M40" s="102"/>
      <c r="N40" s="81"/>
      <c r="O40" s="102"/>
    </row>
    <row r="41" spans="1:16" ht="12.75" customHeight="1" x14ac:dyDescent="0.2">
      <c r="A41" s="1181" t="s">
        <v>8</v>
      </c>
      <c r="B41" s="135" t="s">
        <v>3</v>
      </c>
      <c r="C41" s="136">
        <v>6375</v>
      </c>
      <c r="D41" s="136">
        <v>1761683</v>
      </c>
      <c r="E41" s="136">
        <f>D41/10000</f>
        <v>176.16829999999999</v>
      </c>
      <c r="F41" s="437">
        <f>C41/E41</f>
        <v>36.186987102673982</v>
      </c>
      <c r="G41" s="137">
        <v>6882</v>
      </c>
      <c r="H41" s="137">
        <v>6459</v>
      </c>
      <c r="I41" s="138">
        <f t="shared" si="0"/>
        <v>0.93853530950305142</v>
      </c>
      <c r="J41" s="142">
        <v>497</v>
      </c>
      <c r="K41" s="100"/>
      <c r="L41" s="380"/>
      <c r="N41" s="103"/>
      <c r="P41" s="104"/>
    </row>
    <row r="42" spans="1:16" ht="12.75" customHeight="1" x14ac:dyDescent="0.2">
      <c r="A42" s="1181"/>
      <c r="B42" s="45" t="s">
        <v>4</v>
      </c>
      <c r="C42" s="41">
        <v>4996</v>
      </c>
      <c r="D42" s="41">
        <v>1761683</v>
      </c>
      <c r="E42" s="41">
        <f>D42/10000</f>
        <v>176.16829999999999</v>
      </c>
      <c r="F42" s="438">
        <f>C42/E42</f>
        <v>28.359245108228894</v>
      </c>
      <c r="G42" s="42">
        <v>6328</v>
      </c>
      <c r="H42" s="42">
        <v>5989</v>
      </c>
      <c r="I42" s="55">
        <f t="shared" si="0"/>
        <v>0.9464285714285714</v>
      </c>
      <c r="J42" s="143">
        <v>345</v>
      </c>
      <c r="K42" s="100"/>
      <c r="L42" s="380"/>
      <c r="N42" s="103"/>
      <c r="P42" s="104"/>
    </row>
    <row r="43" spans="1:16" ht="12.75" customHeight="1" x14ac:dyDescent="0.2">
      <c r="A43" s="1181"/>
      <c r="B43" s="135" t="s">
        <v>5</v>
      </c>
      <c r="C43" s="136">
        <v>4324</v>
      </c>
      <c r="D43" s="136">
        <v>1761683</v>
      </c>
      <c r="E43" s="136">
        <f>D43/10000</f>
        <v>176.16829999999999</v>
      </c>
      <c r="F43" s="437">
        <f>C43/E43</f>
        <v>24.544710938347027</v>
      </c>
      <c r="G43" s="137">
        <v>6048</v>
      </c>
      <c r="H43" s="137">
        <v>5727</v>
      </c>
      <c r="I43" s="138">
        <f t="shared" si="0"/>
        <v>0.94692460317460314</v>
      </c>
      <c r="J43" s="142">
        <v>355</v>
      </c>
      <c r="K43" s="100"/>
      <c r="L43" s="380"/>
      <c r="N43" s="103"/>
      <c r="P43" s="104"/>
    </row>
    <row r="44" spans="1:16" ht="12.75" customHeight="1" x14ac:dyDescent="0.2">
      <c r="A44" s="1181"/>
      <c r="B44" s="45" t="s">
        <v>6</v>
      </c>
      <c r="C44" s="41">
        <v>4774</v>
      </c>
      <c r="D44" s="41">
        <v>1761683</v>
      </c>
      <c r="E44" s="41">
        <f>D44/10000</f>
        <v>176.16829999999999</v>
      </c>
      <c r="F44" s="438">
        <f>C44/E44</f>
        <v>27.099086498535776</v>
      </c>
      <c r="G44" s="42">
        <v>5379</v>
      </c>
      <c r="H44" s="42">
        <v>5036</v>
      </c>
      <c r="I44" s="55">
        <f t="shared" si="0"/>
        <v>0.93623350065067856</v>
      </c>
      <c r="J44" s="143">
        <v>369</v>
      </c>
      <c r="K44" s="100"/>
      <c r="L44" s="380"/>
      <c r="N44" s="103"/>
      <c r="P44" s="104"/>
    </row>
    <row r="45" spans="1:16" ht="12.75" customHeight="1" x14ac:dyDescent="0.2">
      <c r="A45" s="1181"/>
      <c r="B45" s="135" t="s">
        <v>51</v>
      </c>
      <c r="C45" s="136">
        <f>SUM(C41:C44)</f>
        <v>20469</v>
      </c>
      <c r="D45" s="136">
        <v>1761683</v>
      </c>
      <c r="E45" s="136">
        <f>D45/10000</f>
        <v>176.16829999999999</v>
      </c>
      <c r="F45" s="437">
        <f>C45/E45</f>
        <v>116.19002964778568</v>
      </c>
      <c r="G45" s="137">
        <f>SUM(G41:G44)</f>
        <v>24637</v>
      </c>
      <c r="H45" s="137">
        <f>SUM(H41:H44)</f>
        <v>23211</v>
      </c>
      <c r="I45" s="138">
        <f>H45/G45</f>
        <v>0.94211957624710796</v>
      </c>
      <c r="J45" s="142">
        <f>SUM(J41:J44)</f>
        <v>1566</v>
      </c>
      <c r="K45" s="102"/>
      <c r="L45" s="380"/>
      <c r="M45" s="102"/>
      <c r="N45" s="103"/>
      <c r="O45" s="102"/>
      <c r="P45" s="104"/>
    </row>
    <row r="46" spans="1:16" ht="12.75" customHeight="1" x14ac:dyDescent="0.2">
      <c r="A46" s="31"/>
      <c r="B46" s="4"/>
      <c r="C46" s="5"/>
      <c r="D46" s="54"/>
      <c r="E46" s="54"/>
      <c r="F46" s="441"/>
      <c r="G46" s="54"/>
      <c r="H46" s="5"/>
      <c r="I46" s="6"/>
      <c r="J46" s="7"/>
      <c r="K46" s="102"/>
      <c r="L46" s="380"/>
      <c r="M46" s="102"/>
      <c r="N46" s="81"/>
      <c r="O46" s="102"/>
    </row>
    <row r="47" spans="1:16" ht="12.75" customHeight="1" x14ac:dyDescent="0.2">
      <c r="A47" s="1181" t="s">
        <v>9</v>
      </c>
      <c r="B47" s="135" t="s">
        <v>3</v>
      </c>
      <c r="C47" s="136">
        <v>5361</v>
      </c>
      <c r="D47" s="136">
        <v>1779152</v>
      </c>
      <c r="E47" s="136">
        <f>D47/10000</f>
        <v>177.9152</v>
      </c>
      <c r="F47" s="437">
        <f>C47/E47</f>
        <v>30.132332706817632</v>
      </c>
      <c r="G47" s="137">
        <v>5434</v>
      </c>
      <c r="H47" s="137">
        <v>5103</v>
      </c>
      <c r="I47" s="138">
        <f t="shared" si="0"/>
        <v>0.93908722856091276</v>
      </c>
      <c r="J47" s="142">
        <v>331</v>
      </c>
      <c r="K47" s="100"/>
      <c r="L47" s="380"/>
      <c r="N47" s="103"/>
      <c r="P47" s="104"/>
    </row>
    <row r="48" spans="1:16" ht="12.75" customHeight="1" x14ac:dyDescent="0.2">
      <c r="A48" s="1181"/>
      <c r="B48" s="45" t="s">
        <v>4</v>
      </c>
      <c r="C48" s="41">
        <v>5021</v>
      </c>
      <c r="D48" s="41">
        <v>1779152</v>
      </c>
      <c r="E48" s="41">
        <f>D48/10000</f>
        <v>177.9152</v>
      </c>
      <c r="F48" s="438">
        <f>C48/E48</f>
        <v>28.221309927426098</v>
      </c>
      <c r="G48" s="42">
        <v>5030</v>
      </c>
      <c r="H48" s="42">
        <v>4669</v>
      </c>
      <c r="I48" s="55">
        <f t="shared" si="0"/>
        <v>0.92823061630218684</v>
      </c>
      <c r="J48" s="143">
        <v>291</v>
      </c>
      <c r="K48" s="100"/>
      <c r="L48" s="380"/>
      <c r="N48" s="103"/>
      <c r="P48" s="104"/>
    </row>
    <row r="49" spans="1:16" ht="12.75" customHeight="1" x14ac:dyDescent="0.2">
      <c r="A49" s="1181"/>
      <c r="B49" s="135" t="s">
        <v>5</v>
      </c>
      <c r="C49" s="136">
        <v>4650</v>
      </c>
      <c r="D49" s="136">
        <v>1779152</v>
      </c>
      <c r="E49" s="136">
        <f>D49/10000</f>
        <v>177.9152</v>
      </c>
      <c r="F49" s="437">
        <f>C49/E49</f>
        <v>26.136046835795931</v>
      </c>
      <c r="G49" s="137">
        <v>5104</v>
      </c>
      <c r="H49" s="137">
        <v>4803</v>
      </c>
      <c r="I49" s="138">
        <f t="shared" si="0"/>
        <v>0.94102664576802508</v>
      </c>
      <c r="J49" s="142">
        <v>299</v>
      </c>
      <c r="K49" s="100"/>
      <c r="L49" s="380"/>
      <c r="N49" s="103"/>
      <c r="P49" s="104"/>
    </row>
    <row r="50" spans="1:16" ht="12.75" customHeight="1" x14ac:dyDescent="0.2">
      <c r="A50" s="1181"/>
      <c r="B50" s="45" t="s">
        <v>6</v>
      </c>
      <c r="C50" s="41">
        <v>4525</v>
      </c>
      <c r="D50" s="41">
        <v>1779152</v>
      </c>
      <c r="E50" s="41">
        <f>D50/10000</f>
        <v>177.9152</v>
      </c>
      <c r="F50" s="438">
        <f>C50/E50</f>
        <v>25.433464931607869</v>
      </c>
      <c r="G50" s="42">
        <v>4655</v>
      </c>
      <c r="H50" s="42">
        <v>4441</v>
      </c>
      <c r="I50" s="55">
        <f t="shared" si="0"/>
        <v>0.95402792696025773</v>
      </c>
      <c r="J50" s="143">
        <v>274</v>
      </c>
      <c r="K50" s="100"/>
      <c r="L50" s="380"/>
      <c r="N50" s="103"/>
      <c r="P50" s="104"/>
    </row>
    <row r="51" spans="1:16" ht="12.75" customHeight="1" x14ac:dyDescent="0.2">
      <c r="A51" s="1181"/>
      <c r="B51" s="135" t="s">
        <v>51</v>
      </c>
      <c r="C51" s="136">
        <f>SUM(C47:C50)</f>
        <v>19557</v>
      </c>
      <c r="D51" s="136">
        <v>1779152</v>
      </c>
      <c r="E51" s="136">
        <f>D51/10000</f>
        <v>177.9152</v>
      </c>
      <c r="F51" s="437">
        <f>C51/E51</f>
        <v>109.92315440164752</v>
      </c>
      <c r="G51" s="137">
        <f>SUM(G47:G50)</f>
        <v>20223</v>
      </c>
      <c r="H51" s="137">
        <f>SUM(H47:H50)</f>
        <v>19016</v>
      </c>
      <c r="I51" s="138">
        <f>H51/G51</f>
        <v>0.94031548237155715</v>
      </c>
      <c r="J51" s="142">
        <f>SUM(J47:J50)</f>
        <v>1195</v>
      </c>
      <c r="K51" s="102"/>
      <c r="L51" s="380"/>
      <c r="M51" s="102"/>
      <c r="N51" s="103"/>
      <c r="O51" s="102"/>
      <c r="P51" s="104"/>
    </row>
    <row r="52" spans="1:16" ht="12.75" customHeight="1" x14ac:dyDescent="0.2">
      <c r="A52" s="31"/>
      <c r="B52" s="4"/>
      <c r="C52" s="5"/>
      <c r="D52" s="54"/>
      <c r="E52" s="54"/>
      <c r="F52" s="441"/>
      <c r="G52" s="54"/>
      <c r="H52" s="5"/>
      <c r="I52" s="6"/>
      <c r="J52" s="12"/>
      <c r="K52" s="102"/>
      <c r="L52" s="380"/>
      <c r="M52" s="102"/>
      <c r="N52" s="81"/>
      <c r="O52" s="102"/>
    </row>
    <row r="53" spans="1:16" ht="12.75" customHeight="1" x14ac:dyDescent="0.2">
      <c r="A53" s="1181" t="s">
        <v>10</v>
      </c>
      <c r="B53" s="135" t="s">
        <v>3</v>
      </c>
      <c r="C53" s="136">
        <v>4799</v>
      </c>
      <c r="D53" s="136">
        <v>1793333</v>
      </c>
      <c r="E53" s="136">
        <f>D53/10000</f>
        <v>179.33330000000001</v>
      </c>
      <c r="F53" s="437">
        <f>C53/E53</f>
        <v>26.760228022347214</v>
      </c>
      <c r="G53" s="137">
        <v>4484</v>
      </c>
      <c r="H53" s="137">
        <v>4280</v>
      </c>
      <c r="I53" s="138">
        <f t="shared" si="0"/>
        <v>0.95450490633363072</v>
      </c>
      <c r="J53" s="142">
        <v>204</v>
      </c>
      <c r="K53" s="100"/>
      <c r="L53" s="380"/>
      <c r="N53" s="103"/>
      <c r="P53" s="104"/>
    </row>
    <row r="54" spans="1:16" ht="12.75" customHeight="1" x14ac:dyDescent="0.2">
      <c r="A54" s="1181"/>
      <c r="B54" s="45" t="s">
        <v>4</v>
      </c>
      <c r="C54" s="41">
        <v>4441</v>
      </c>
      <c r="D54" s="41">
        <v>1793333</v>
      </c>
      <c r="E54" s="41">
        <f>D54/10000</f>
        <v>179.33330000000001</v>
      </c>
      <c r="F54" s="438">
        <f>C54/E54</f>
        <v>24.763945123409872</v>
      </c>
      <c r="G54" s="42">
        <v>4598</v>
      </c>
      <c r="H54" s="42">
        <v>4002</v>
      </c>
      <c r="I54" s="55">
        <f t="shared" si="0"/>
        <v>0.87037842540234889</v>
      </c>
      <c r="J54" s="143">
        <v>437</v>
      </c>
      <c r="K54" s="100"/>
      <c r="L54" s="380"/>
      <c r="N54" s="103"/>
      <c r="P54" s="104"/>
    </row>
    <row r="55" spans="1:16" ht="12.75" customHeight="1" x14ac:dyDescent="0.2">
      <c r="A55" s="1181"/>
      <c r="B55" s="135" t="s">
        <v>5</v>
      </c>
      <c r="C55" s="136">
        <v>3730</v>
      </c>
      <c r="D55" s="136">
        <v>1793333</v>
      </c>
      <c r="E55" s="136">
        <f>D55/10000</f>
        <v>179.33330000000001</v>
      </c>
      <c r="F55" s="437">
        <f>C55/E55</f>
        <v>20.799260371609734</v>
      </c>
      <c r="G55" s="137">
        <v>3449</v>
      </c>
      <c r="H55" s="137">
        <v>2993</v>
      </c>
      <c r="I55" s="138">
        <f t="shared" si="0"/>
        <v>0.8677877645694404</v>
      </c>
      <c r="J55" s="142">
        <v>364</v>
      </c>
      <c r="K55" s="100"/>
      <c r="L55" s="380"/>
      <c r="N55" s="103"/>
      <c r="P55" s="104"/>
    </row>
    <row r="56" spans="1:16" ht="12.75" customHeight="1" x14ac:dyDescent="0.2">
      <c r="A56" s="1181"/>
      <c r="B56" s="45" t="s">
        <v>6</v>
      </c>
      <c r="C56" s="41">
        <v>3798</v>
      </c>
      <c r="D56" s="41">
        <v>1793333</v>
      </c>
      <c r="E56" s="41">
        <f>D56/10000</f>
        <v>179.33330000000001</v>
      </c>
      <c r="F56" s="438">
        <f>C56/E56</f>
        <v>21.17844259822353</v>
      </c>
      <c r="G56" s="42">
        <v>3660</v>
      </c>
      <c r="H56" s="42">
        <v>3181</v>
      </c>
      <c r="I56" s="55">
        <f t="shared" si="0"/>
        <v>0.86912568306010929</v>
      </c>
      <c r="J56" s="143">
        <v>263</v>
      </c>
      <c r="K56" s="100"/>
      <c r="L56" s="380"/>
      <c r="N56" s="103"/>
      <c r="P56" s="104"/>
    </row>
    <row r="57" spans="1:16" ht="12.75" customHeight="1" x14ac:dyDescent="0.2">
      <c r="A57" s="1181"/>
      <c r="B57" s="135" t="s">
        <v>51</v>
      </c>
      <c r="C57" s="136">
        <f>SUM(C53:C56)</f>
        <v>16768</v>
      </c>
      <c r="D57" s="136">
        <v>1793333</v>
      </c>
      <c r="E57" s="136">
        <f>D57/10000</f>
        <v>179.33330000000001</v>
      </c>
      <c r="F57" s="437">
        <f>C57/E57</f>
        <v>93.501876115590349</v>
      </c>
      <c r="G57" s="137">
        <f>SUM(G53:G56)</f>
        <v>16191</v>
      </c>
      <c r="H57" s="137">
        <f>SUM(H53:H56)</f>
        <v>14456</v>
      </c>
      <c r="I57" s="138">
        <f>H57/G57</f>
        <v>0.89284170218022363</v>
      </c>
      <c r="J57" s="142">
        <f>SUM(J53:J56)</f>
        <v>1268</v>
      </c>
      <c r="K57" s="102"/>
      <c r="L57" s="380"/>
      <c r="M57" s="102"/>
      <c r="N57" s="103"/>
      <c r="O57" s="102"/>
      <c r="P57" s="104"/>
    </row>
    <row r="58" spans="1:16" ht="12.75" customHeight="1" x14ac:dyDescent="0.2">
      <c r="A58" s="31"/>
      <c r="B58" s="4"/>
      <c r="C58" s="5"/>
      <c r="D58" s="54"/>
      <c r="E58" s="54"/>
      <c r="F58" s="441"/>
      <c r="G58" s="54"/>
      <c r="H58" s="5"/>
      <c r="I58" s="6"/>
      <c r="J58" s="7"/>
      <c r="K58" s="102"/>
      <c r="L58" s="380"/>
      <c r="M58" s="102"/>
      <c r="N58" s="81"/>
      <c r="O58" s="102"/>
    </row>
    <row r="59" spans="1:16" ht="12.75" customHeight="1" x14ac:dyDescent="0.2">
      <c r="A59" s="1181" t="s">
        <v>11</v>
      </c>
      <c r="B59" s="135" t="s">
        <v>3</v>
      </c>
      <c r="C59" s="136">
        <v>3941</v>
      </c>
      <c r="D59" s="136">
        <v>1804833</v>
      </c>
      <c r="E59" s="136">
        <f>D59/10000</f>
        <v>180.48330000000001</v>
      </c>
      <c r="F59" s="437">
        <f>C59/E59</f>
        <v>21.835815280416526</v>
      </c>
      <c r="G59" s="137">
        <v>3645</v>
      </c>
      <c r="H59" s="137">
        <v>3348</v>
      </c>
      <c r="I59" s="138">
        <f t="shared" si="0"/>
        <v>0.91851851851851851</v>
      </c>
      <c r="J59" s="142">
        <v>192</v>
      </c>
      <c r="K59" s="100"/>
      <c r="L59" s="380"/>
      <c r="N59" s="103"/>
      <c r="P59" s="104"/>
    </row>
    <row r="60" spans="1:16" ht="12.75" customHeight="1" x14ac:dyDescent="0.2">
      <c r="A60" s="1181"/>
      <c r="B60" s="45" t="s">
        <v>4</v>
      </c>
      <c r="C60" s="41">
        <v>3264</v>
      </c>
      <c r="D60" s="41">
        <v>1804833</v>
      </c>
      <c r="E60" s="41">
        <f>D60/10000</f>
        <v>180.48330000000001</v>
      </c>
      <c r="F60" s="438">
        <f>C60/E60</f>
        <v>18.084775710550502</v>
      </c>
      <c r="G60" s="42">
        <v>3753</v>
      </c>
      <c r="H60" s="42">
        <v>3455</v>
      </c>
      <c r="I60" s="55">
        <f t="shared" si="0"/>
        <v>0.92059685584865436</v>
      </c>
      <c r="J60" s="143">
        <v>181</v>
      </c>
      <c r="K60" s="100"/>
      <c r="L60" s="380"/>
      <c r="N60" s="103"/>
      <c r="P60" s="104"/>
    </row>
    <row r="61" spans="1:16" ht="12.75" customHeight="1" x14ac:dyDescent="0.2">
      <c r="A61" s="1181"/>
      <c r="B61" s="135" t="s">
        <v>5</v>
      </c>
      <c r="C61" s="136">
        <v>3334</v>
      </c>
      <c r="D61" s="136">
        <v>1804833</v>
      </c>
      <c r="E61" s="136">
        <f>D61/10000</f>
        <v>180.48330000000001</v>
      </c>
      <c r="F61" s="437">
        <f>C61/E61</f>
        <v>18.472623228852751</v>
      </c>
      <c r="G61" s="137">
        <v>3451</v>
      </c>
      <c r="H61" s="137">
        <v>3178</v>
      </c>
      <c r="I61" s="138">
        <f t="shared" si="0"/>
        <v>0.92089249492900604</v>
      </c>
      <c r="J61" s="142">
        <v>170</v>
      </c>
      <c r="K61" s="100"/>
      <c r="L61" s="380"/>
      <c r="N61" s="103"/>
      <c r="P61" s="104"/>
    </row>
    <row r="62" spans="1:16" ht="12.75" customHeight="1" x14ac:dyDescent="0.2">
      <c r="A62" s="1181"/>
      <c r="B62" s="45" t="s">
        <v>6</v>
      </c>
      <c r="C62" s="41">
        <v>3141</v>
      </c>
      <c r="D62" s="41">
        <v>1804833</v>
      </c>
      <c r="E62" s="41">
        <f>D62/10000</f>
        <v>180.48330000000001</v>
      </c>
      <c r="F62" s="438">
        <f>C62/E62</f>
        <v>17.403272214105126</v>
      </c>
      <c r="G62" s="42">
        <v>3660</v>
      </c>
      <c r="H62" s="42">
        <v>3403</v>
      </c>
      <c r="I62" s="55">
        <f t="shared" si="0"/>
        <v>0.92978142076502734</v>
      </c>
      <c r="J62" s="143">
        <v>179</v>
      </c>
      <c r="K62" s="100"/>
      <c r="L62" s="380"/>
      <c r="N62" s="103"/>
      <c r="P62" s="104"/>
    </row>
    <row r="63" spans="1:16" ht="12.75" customHeight="1" x14ac:dyDescent="0.2">
      <c r="A63" s="1181"/>
      <c r="B63" s="135" t="s">
        <v>51</v>
      </c>
      <c r="C63" s="136">
        <f>SUM(C59:C62)</f>
        <v>13680</v>
      </c>
      <c r="D63" s="136">
        <v>1804833</v>
      </c>
      <c r="E63" s="136">
        <f>D63/10000</f>
        <v>180.48330000000001</v>
      </c>
      <c r="F63" s="437">
        <f>C63/E63</f>
        <v>75.796486433924912</v>
      </c>
      <c r="G63" s="137">
        <f>SUM(G59:G62)</f>
        <v>14509</v>
      </c>
      <c r="H63" s="137">
        <f>SUM(H59:H62)</f>
        <v>13384</v>
      </c>
      <c r="I63" s="138">
        <f>H63/G63</f>
        <v>0.92246192018746986</v>
      </c>
      <c r="J63" s="142">
        <f>SUM(J59:J62)</f>
        <v>722</v>
      </c>
      <c r="K63" s="102"/>
      <c r="L63" s="380"/>
      <c r="M63" s="102"/>
      <c r="N63" s="103"/>
      <c r="O63" s="102"/>
      <c r="P63" s="104"/>
    </row>
    <row r="64" spans="1:16" ht="12.75" customHeight="1" x14ac:dyDescent="0.2">
      <c r="A64" s="31"/>
      <c r="B64" s="4"/>
      <c r="C64" s="5"/>
      <c r="D64" s="54"/>
      <c r="E64" s="54"/>
      <c r="F64" s="441"/>
      <c r="G64" s="54"/>
      <c r="H64" s="5"/>
      <c r="I64" s="6"/>
      <c r="J64" s="7"/>
      <c r="K64" s="102"/>
      <c r="L64" s="380"/>
      <c r="M64" s="102"/>
      <c r="N64" s="81"/>
      <c r="O64" s="102"/>
    </row>
    <row r="65" spans="1:16" ht="12.75" customHeight="1" x14ac:dyDescent="0.2">
      <c r="A65" s="1181" t="s">
        <v>12</v>
      </c>
      <c r="B65" s="135" t="s">
        <v>3</v>
      </c>
      <c r="C65" s="136">
        <v>3236</v>
      </c>
      <c r="D65" s="136">
        <v>1814318</v>
      </c>
      <c r="E65" s="136">
        <f>D65/10000</f>
        <v>181.43180000000001</v>
      </c>
      <c r="F65" s="437">
        <f>C65/E65</f>
        <v>17.83590307763027</v>
      </c>
      <c r="G65" s="137">
        <v>3503</v>
      </c>
      <c r="H65" s="137">
        <v>3291</v>
      </c>
      <c r="I65" s="138">
        <f t="shared" si="0"/>
        <v>0.93948044533257213</v>
      </c>
      <c r="J65" s="142">
        <v>184</v>
      </c>
      <c r="K65" s="100"/>
      <c r="L65" s="380"/>
      <c r="N65" s="103"/>
      <c r="P65" s="104"/>
    </row>
    <row r="66" spans="1:16" ht="12.75" customHeight="1" x14ac:dyDescent="0.2">
      <c r="A66" s="1181"/>
      <c r="B66" s="45" t="s">
        <v>4</v>
      </c>
      <c r="C66" s="41">
        <v>2928</v>
      </c>
      <c r="D66" s="41">
        <v>1814318</v>
      </c>
      <c r="E66" s="41">
        <f>D66/10000</f>
        <v>181.43180000000001</v>
      </c>
      <c r="F66" s="438">
        <f>C66/E66</f>
        <v>16.138295491749517</v>
      </c>
      <c r="G66" s="42">
        <v>3402</v>
      </c>
      <c r="H66" s="42">
        <v>3177</v>
      </c>
      <c r="I66" s="55">
        <f t="shared" si="0"/>
        <v>0.93386243386243384</v>
      </c>
      <c r="J66" s="143">
        <v>177</v>
      </c>
      <c r="K66" s="100"/>
      <c r="L66" s="380"/>
      <c r="N66" s="103"/>
      <c r="P66" s="104"/>
    </row>
    <row r="67" spans="1:16" ht="12.75" customHeight="1" x14ac:dyDescent="0.2">
      <c r="A67" s="1181"/>
      <c r="B67" s="135" t="s">
        <v>5</v>
      </c>
      <c r="C67" s="136">
        <v>2910</v>
      </c>
      <c r="D67" s="136">
        <v>1814318</v>
      </c>
      <c r="E67" s="136">
        <f>D67/10000</f>
        <v>181.43180000000001</v>
      </c>
      <c r="F67" s="437">
        <f>C67/E67</f>
        <v>16.039084658808434</v>
      </c>
      <c r="G67" s="137">
        <v>3279</v>
      </c>
      <c r="H67" s="137">
        <v>3048</v>
      </c>
      <c r="I67" s="138">
        <f t="shared" si="0"/>
        <v>0.929551692589204</v>
      </c>
      <c r="J67" s="142">
        <v>156</v>
      </c>
      <c r="K67" s="100"/>
      <c r="L67" s="380"/>
      <c r="N67" s="103"/>
      <c r="P67" s="104"/>
    </row>
    <row r="68" spans="1:16" ht="12.75" customHeight="1" x14ac:dyDescent="0.2">
      <c r="A68" s="1181"/>
      <c r="B68" s="45" t="s">
        <v>6</v>
      </c>
      <c r="C68" s="41">
        <v>2869</v>
      </c>
      <c r="D68" s="41">
        <v>1814318</v>
      </c>
      <c r="E68" s="41">
        <f>D68/10000</f>
        <v>181.43180000000001</v>
      </c>
      <c r="F68" s="438">
        <f>C68/E68</f>
        <v>15.813104428220411</v>
      </c>
      <c r="G68" s="42">
        <v>3021</v>
      </c>
      <c r="H68" s="42">
        <v>2827</v>
      </c>
      <c r="I68" s="55">
        <f t="shared" si="0"/>
        <v>0.93578285335981459</v>
      </c>
      <c r="J68" s="143">
        <v>140</v>
      </c>
      <c r="K68" s="100"/>
      <c r="L68" s="380"/>
      <c r="N68" s="103"/>
      <c r="P68" s="104"/>
    </row>
    <row r="69" spans="1:16" ht="12.75" customHeight="1" x14ac:dyDescent="0.2">
      <c r="A69" s="1181"/>
      <c r="B69" s="135" t="s">
        <v>51</v>
      </c>
      <c r="C69" s="136">
        <f>SUM(C65:C68)</f>
        <v>11943</v>
      </c>
      <c r="D69" s="136">
        <v>1814318</v>
      </c>
      <c r="E69" s="136">
        <f>D69/10000</f>
        <v>181.43180000000001</v>
      </c>
      <c r="F69" s="437">
        <f>C69/E69</f>
        <v>65.826387656408627</v>
      </c>
      <c r="G69" s="137">
        <f>SUM(G65:G68)</f>
        <v>13205</v>
      </c>
      <c r="H69" s="137">
        <f>SUM(H65:H68)</f>
        <v>12343</v>
      </c>
      <c r="I69" s="138">
        <f>H69/G69</f>
        <v>0.93472169632714885</v>
      </c>
      <c r="J69" s="142">
        <f>SUM(J65:J68)</f>
        <v>657</v>
      </c>
      <c r="K69" s="102"/>
      <c r="L69" s="380"/>
      <c r="M69" s="102"/>
      <c r="N69" s="103"/>
      <c r="O69" s="102"/>
      <c r="P69" s="104"/>
    </row>
    <row r="70" spans="1:16" ht="12.75" customHeight="1" x14ac:dyDescent="0.2">
      <c r="A70" s="31"/>
      <c r="B70" s="4"/>
      <c r="C70" s="5"/>
      <c r="D70" s="54"/>
      <c r="E70" s="54"/>
      <c r="F70" s="441"/>
      <c r="G70" s="54"/>
      <c r="H70" s="5"/>
      <c r="I70" s="6"/>
      <c r="J70" s="7"/>
      <c r="K70" s="102"/>
      <c r="L70" s="380"/>
      <c r="M70" s="102"/>
      <c r="N70" s="81"/>
      <c r="O70" s="102"/>
    </row>
    <row r="71" spans="1:16" ht="12.75" customHeight="1" x14ac:dyDescent="0.2">
      <c r="A71" s="1181" t="s">
        <v>15</v>
      </c>
      <c r="B71" s="135" t="s">
        <v>3</v>
      </c>
      <c r="C71" s="136">
        <v>2985</v>
      </c>
      <c r="D71" s="136">
        <v>1823634</v>
      </c>
      <c r="E71" s="136">
        <f>D71/10000</f>
        <v>182.36340000000001</v>
      </c>
      <c r="F71" s="437">
        <f>C71/E71</f>
        <v>16.368416030848294</v>
      </c>
      <c r="G71" s="137">
        <v>2849</v>
      </c>
      <c r="H71" s="137">
        <v>2705</v>
      </c>
      <c r="I71" s="138">
        <f t="shared" si="0"/>
        <v>0.94945594945594947</v>
      </c>
      <c r="J71" s="142">
        <v>129</v>
      </c>
      <c r="K71" s="100"/>
      <c r="L71" s="380"/>
      <c r="N71" s="103"/>
      <c r="P71" s="104"/>
    </row>
    <row r="72" spans="1:16" ht="12.75" customHeight="1" x14ac:dyDescent="0.2">
      <c r="A72" s="1181"/>
      <c r="B72" s="45" t="s">
        <v>4</v>
      </c>
      <c r="C72" s="41">
        <v>2721</v>
      </c>
      <c r="D72" s="41">
        <v>1823634</v>
      </c>
      <c r="E72" s="41">
        <f>D72/10000</f>
        <v>182.36340000000001</v>
      </c>
      <c r="F72" s="438">
        <f>C72/E72</f>
        <v>14.920757125607439</v>
      </c>
      <c r="G72" s="42">
        <v>2911</v>
      </c>
      <c r="H72" s="42">
        <v>2751</v>
      </c>
      <c r="I72" s="55">
        <f t="shared" si="0"/>
        <v>0.94503607007901069</v>
      </c>
      <c r="J72" s="143">
        <v>146</v>
      </c>
      <c r="K72" s="100"/>
      <c r="L72" s="380"/>
      <c r="N72" s="103"/>
      <c r="P72" s="104"/>
    </row>
    <row r="73" spans="1:16" ht="12.75" customHeight="1" x14ac:dyDescent="0.2">
      <c r="A73" s="1181"/>
      <c r="B73" s="135" t="s">
        <v>5</v>
      </c>
      <c r="C73" s="136">
        <v>2890</v>
      </c>
      <c r="D73" s="136">
        <v>1823634</v>
      </c>
      <c r="E73" s="136">
        <f>D73/10000</f>
        <v>182.36340000000001</v>
      </c>
      <c r="F73" s="437">
        <f>C73/E73</f>
        <v>15.847478167219956</v>
      </c>
      <c r="G73" s="137">
        <v>2866</v>
      </c>
      <c r="H73" s="137">
        <v>2707</v>
      </c>
      <c r="I73" s="138">
        <f t="shared" si="0"/>
        <v>0.94452198185624558</v>
      </c>
      <c r="J73" s="142">
        <v>163</v>
      </c>
      <c r="K73" s="100"/>
      <c r="L73" s="380"/>
      <c r="N73" s="103"/>
      <c r="P73" s="104"/>
    </row>
    <row r="74" spans="1:16" ht="12.75" customHeight="1" x14ac:dyDescent="0.2">
      <c r="A74" s="1181"/>
      <c r="B74" s="45" t="s">
        <v>6</v>
      </c>
      <c r="C74" s="41">
        <v>3038</v>
      </c>
      <c r="D74" s="41">
        <v>1823634</v>
      </c>
      <c r="E74" s="41">
        <f>D74/10000</f>
        <v>182.36340000000001</v>
      </c>
      <c r="F74" s="438">
        <f>C74/E74</f>
        <v>16.659044523188314</v>
      </c>
      <c r="G74" s="42">
        <v>2608</v>
      </c>
      <c r="H74" s="42">
        <v>2451</v>
      </c>
      <c r="I74" s="55">
        <f t="shared" si="0"/>
        <v>0.93980061349693256</v>
      </c>
      <c r="J74" s="143">
        <v>153</v>
      </c>
      <c r="K74" s="100"/>
      <c r="L74" s="380"/>
      <c r="N74" s="103"/>
      <c r="P74" s="104"/>
    </row>
    <row r="75" spans="1:16" ht="12.75" customHeight="1" x14ac:dyDescent="0.2">
      <c r="A75" s="1181"/>
      <c r="B75" s="135" t="s">
        <v>51</v>
      </c>
      <c r="C75" s="136">
        <f>SUM(C71:C74)</f>
        <v>11634</v>
      </c>
      <c r="D75" s="136">
        <v>1823634</v>
      </c>
      <c r="E75" s="136">
        <f>D75/10000</f>
        <v>182.36340000000001</v>
      </c>
      <c r="F75" s="437">
        <f>C75/E75</f>
        <v>63.795695846864007</v>
      </c>
      <c r="G75" s="137">
        <f>SUM(G71:G74)</f>
        <v>11234</v>
      </c>
      <c r="H75" s="137">
        <f>SUM(H71:H74)</f>
        <v>10614</v>
      </c>
      <c r="I75" s="138">
        <f>H75/G75</f>
        <v>0.94481039700907954</v>
      </c>
      <c r="J75" s="142">
        <f>SUM(J71:J74)</f>
        <v>591</v>
      </c>
      <c r="K75" s="102"/>
      <c r="L75" s="380"/>
      <c r="M75" s="102"/>
      <c r="N75" s="103"/>
      <c r="O75" s="102"/>
      <c r="P75" s="104"/>
    </row>
    <row r="76" spans="1:16" ht="12.75" customHeight="1" x14ac:dyDescent="0.2">
      <c r="A76" s="31"/>
      <c r="B76" s="4"/>
      <c r="C76" s="5"/>
      <c r="D76" s="54"/>
      <c r="E76" s="54"/>
      <c r="F76" s="441"/>
      <c r="G76" s="54"/>
      <c r="H76" s="5"/>
      <c r="I76" s="6"/>
      <c r="J76" s="7"/>
      <c r="K76" s="102"/>
      <c r="L76" s="380"/>
      <c r="M76" s="102"/>
      <c r="N76" s="81"/>
      <c r="O76" s="102"/>
    </row>
    <row r="77" spans="1:16" ht="12.75" customHeight="1" x14ac:dyDescent="0.2">
      <c r="A77" s="1181" t="s">
        <v>18</v>
      </c>
      <c r="B77" s="135" t="s">
        <v>3</v>
      </c>
      <c r="C77" s="136">
        <v>3373</v>
      </c>
      <c r="D77" s="136">
        <v>1829725</v>
      </c>
      <c r="E77" s="136">
        <f>D77/10000</f>
        <v>182.9725</v>
      </c>
      <c r="F77" s="437">
        <f>C77/E77</f>
        <v>18.434464195439205</v>
      </c>
      <c r="G77" s="137">
        <v>2743</v>
      </c>
      <c r="H77" s="137">
        <v>2616</v>
      </c>
      <c r="I77" s="138">
        <f t="shared" si="0"/>
        <v>0.95370032810791106</v>
      </c>
      <c r="J77" s="142">
        <v>122</v>
      </c>
      <c r="K77" s="100"/>
      <c r="L77" s="380"/>
      <c r="N77" s="103"/>
      <c r="P77" s="104"/>
    </row>
    <row r="78" spans="1:16" ht="12.75" customHeight="1" x14ac:dyDescent="0.2">
      <c r="A78" s="1181"/>
      <c r="B78" s="45" t="s">
        <v>4</v>
      </c>
      <c r="C78" s="41">
        <v>2948</v>
      </c>
      <c r="D78" s="41">
        <v>1829725</v>
      </c>
      <c r="E78" s="41">
        <f>D78/10000</f>
        <v>182.9725</v>
      </c>
      <c r="F78" s="438">
        <f>C78/E78</f>
        <v>16.111710776209542</v>
      </c>
      <c r="G78" s="42">
        <v>2905</v>
      </c>
      <c r="H78" s="42">
        <v>2691</v>
      </c>
      <c r="I78" s="55">
        <f t="shared" si="0"/>
        <v>0.92633390705679863</v>
      </c>
      <c r="J78" s="143">
        <v>123</v>
      </c>
      <c r="K78" s="100"/>
      <c r="L78" s="380"/>
      <c r="N78" s="103"/>
      <c r="P78" s="104"/>
    </row>
    <row r="79" spans="1:16" ht="12.75" customHeight="1" x14ac:dyDescent="0.2">
      <c r="A79" s="1181"/>
      <c r="B79" s="135" t="s">
        <v>5</v>
      </c>
      <c r="C79" s="136">
        <v>3294</v>
      </c>
      <c r="D79" s="136">
        <v>1829725</v>
      </c>
      <c r="E79" s="136">
        <f>D79/10000</f>
        <v>182.9725</v>
      </c>
      <c r="F79" s="437">
        <f>C79/E79</f>
        <v>18.002705324570634</v>
      </c>
      <c r="G79" s="137">
        <v>3001</v>
      </c>
      <c r="H79" s="137">
        <v>2796</v>
      </c>
      <c r="I79" s="138">
        <f t="shared" si="0"/>
        <v>0.93168943685438188</v>
      </c>
      <c r="J79" s="142">
        <v>134</v>
      </c>
      <c r="K79" s="100"/>
      <c r="L79" s="380"/>
      <c r="N79" s="103"/>
      <c r="P79" s="104"/>
    </row>
    <row r="80" spans="1:16" ht="12.75" customHeight="1" x14ac:dyDescent="0.2">
      <c r="A80" s="1181"/>
      <c r="B80" s="45" t="s">
        <v>6</v>
      </c>
      <c r="C80" s="41">
        <v>3249</v>
      </c>
      <c r="D80" s="41">
        <v>1829725</v>
      </c>
      <c r="E80" s="41">
        <f>D80/10000</f>
        <v>182.9725</v>
      </c>
      <c r="F80" s="438">
        <f>C80/E80</f>
        <v>17.756766727240432</v>
      </c>
      <c r="G80" s="42">
        <v>2997</v>
      </c>
      <c r="H80" s="42">
        <v>2754</v>
      </c>
      <c r="I80" s="55">
        <f t="shared" si="0"/>
        <v>0.91891891891891897</v>
      </c>
      <c r="J80" s="143">
        <v>135</v>
      </c>
      <c r="K80" s="100"/>
      <c r="L80" s="380"/>
      <c r="N80" s="103"/>
      <c r="P80" s="104"/>
    </row>
    <row r="81" spans="1:16" ht="12.75" customHeight="1" x14ac:dyDescent="0.2">
      <c r="A81" s="1181"/>
      <c r="B81" s="135" t="s">
        <v>51</v>
      </c>
      <c r="C81" s="136">
        <f>SUM(C77:C80)</f>
        <v>12864</v>
      </c>
      <c r="D81" s="136">
        <v>1829725</v>
      </c>
      <c r="E81" s="136">
        <f>D81/10000</f>
        <v>182.9725</v>
      </c>
      <c r="F81" s="437">
        <f>C81/E81</f>
        <v>70.305647023459812</v>
      </c>
      <c r="G81" s="137">
        <f>SUM(G77:G80)</f>
        <v>11646</v>
      </c>
      <c r="H81" s="137">
        <f>SUM(H77:H80)</f>
        <v>10857</v>
      </c>
      <c r="I81" s="138">
        <f>H81/G81</f>
        <v>0.9322514167954663</v>
      </c>
      <c r="J81" s="142">
        <f>SUM(J77:J80)</f>
        <v>514</v>
      </c>
      <c r="K81" s="102"/>
      <c r="L81" s="380"/>
      <c r="M81" s="102"/>
      <c r="N81" s="103"/>
      <c r="O81" s="102"/>
      <c r="P81" s="104"/>
    </row>
    <row r="82" spans="1:16" ht="12.75" customHeight="1" x14ac:dyDescent="0.2">
      <c r="B82" s="355"/>
      <c r="C82" s="359"/>
      <c r="D82" s="359"/>
      <c r="E82" s="359"/>
      <c r="F82" s="442"/>
      <c r="G82" s="358"/>
      <c r="H82" s="358"/>
      <c r="I82" s="361"/>
      <c r="J82" s="357"/>
      <c r="K82" s="362"/>
      <c r="L82" s="380"/>
      <c r="M82" s="362"/>
      <c r="N82" s="103"/>
      <c r="O82" s="362"/>
      <c r="P82" s="104"/>
    </row>
    <row r="83" spans="1:16" ht="12.75" customHeight="1" x14ac:dyDescent="0.2">
      <c r="A83" s="1181" t="s">
        <v>21</v>
      </c>
      <c r="B83" s="364" t="s">
        <v>3</v>
      </c>
      <c r="C83" s="136">
        <v>3165</v>
      </c>
      <c r="D83" s="136">
        <v>1840498</v>
      </c>
      <c r="E83" s="136">
        <f>D83/10000</f>
        <v>184.0498</v>
      </c>
      <c r="F83" s="437">
        <f>C83/E83</f>
        <v>17.196432704626684</v>
      </c>
      <c r="G83" s="365">
        <v>2020</v>
      </c>
      <c r="H83" s="365">
        <v>1909</v>
      </c>
      <c r="I83" s="366">
        <f>H83/G83</f>
        <v>0.945049504950495</v>
      </c>
      <c r="J83" s="367">
        <v>75</v>
      </c>
      <c r="K83" s="459"/>
      <c r="L83" s="460"/>
      <c r="M83" s="362"/>
      <c r="N83" s="103"/>
      <c r="O83" s="362"/>
      <c r="P83" s="104"/>
    </row>
    <row r="84" spans="1:16" ht="12.75" customHeight="1" x14ac:dyDescent="0.2">
      <c r="A84" s="1181"/>
      <c r="B84" s="355" t="s">
        <v>4</v>
      </c>
      <c r="C84" s="359">
        <v>2913</v>
      </c>
      <c r="D84" s="359">
        <v>1840498</v>
      </c>
      <c r="E84" s="41">
        <f>D84/10000</f>
        <v>184.0498</v>
      </c>
      <c r="F84" s="438">
        <f>C84/E84</f>
        <v>15.827238062741714</v>
      </c>
      <c r="G84" s="358">
        <v>2801</v>
      </c>
      <c r="H84" s="358">
        <v>2657</v>
      </c>
      <c r="I84" s="360">
        <f>H84/G84</f>
        <v>0.94858978936094251</v>
      </c>
      <c r="J84" s="357">
        <v>119</v>
      </c>
      <c r="K84" s="459"/>
      <c r="L84" s="460"/>
      <c r="M84" s="362"/>
      <c r="N84" s="103"/>
      <c r="O84" s="362"/>
      <c r="P84" s="104"/>
    </row>
    <row r="85" spans="1:16" ht="12.75" customHeight="1" x14ac:dyDescent="0.2">
      <c r="A85" s="1181"/>
      <c r="B85" s="364" t="s">
        <v>5</v>
      </c>
      <c r="C85" s="136">
        <v>3045</v>
      </c>
      <c r="D85" s="136">
        <v>1840498</v>
      </c>
      <c r="E85" s="136">
        <f>D85/10000</f>
        <v>184.0498</v>
      </c>
      <c r="F85" s="437">
        <f>C85/E85</f>
        <v>16.544435256110031</v>
      </c>
      <c r="G85" s="365">
        <v>2983</v>
      </c>
      <c r="H85" s="365">
        <v>2784</v>
      </c>
      <c r="I85" s="366">
        <f>H85/G85</f>
        <v>0.93328863560174324</v>
      </c>
      <c r="J85" s="367">
        <v>128</v>
      </c>
      <c r="K85" s="459"/>
      <c r="L85" s="460"/>
      <c r="M85" s="362"/>
      <c r="N85" s="103"/>
      <c r="O85" s="362"/>
      <c r="P85" s="104"/>
    </row>
    <row r="86" spans="1:16" ht="12.75" customHeight="1" x14ac:dyDescent="0.2">
      <c r="A86" s="1181"/>
      <c r="B86" s="355" t="s">
        <v>6</v>
      </c>
      <c r="C86" s="359">
        <v>3097</v>
      </c>
      <c r="D86" s="359">
        <v>1840498</v>
      </c>
      <c r="E86" s="41">
        <f>D86/10000</f>
        <v>184.0498</v>
      </c>
      <c r="F86" s="438">
        <f>C86/E86</f>
        <v>16.82696748380058</v>
      </c>
      <c r="G86" s="358">
        <v>3230</v>
      </c>
      <c r="H86" s="358">
        <v>2991</v>
      </c>
      <c r="I86" s="360">
        <f>H86/G86</f>
        <v>0.92600619195046441</v>
      </c>
      <c r="J86" s="357">
        <v>141</v>
      </c>
      <c r="K86" s="459"/>
      <c r="L86" s="460"/>
      <c r="M86" s="362"/>
      <c r="N86" s="103"/>
      <c r="O86" s="362"/>
      <c r="P86" s="104"/>
    </row>
    <row r="87" spans="1:16" ht="12.75" customHeight="1" x14ac:dyDescent="0.2">
      <c r="A87" s="1181"/>
      <c r="B87" s="364" t="s">
        <v>51</v>
      </c>
      <c r="C87" s="136">
        <f>SUM(C83:C86)</f>
        <v>12220</v>
      </c>
      <c r="D87" s="136">
        <v>1840498</v>
      </c>
      <c r="E87" s="136">
        <f>D87/10000</f>
        <v>184.0498</v>
      </c>
      <c r="F87" s="437">
        <f>C87/E87</f>
        <v>66.395073507279008</v>
      </c>
      <c r="G87" s="365">
        <f>SUM(G83:G86)</f>
        <v>11034</v>
      </c>
      <c r="H87" s="365">
        <f>SUM(H83:H86)</f>
        <v>10341</v>
      </c>
      <c r="I87" s="366">
        <f>H87/G87</f>
        <v>0.93719412724306683</v>
      </c>
      <c r="J87" s="367">
        <f>SUM(J83:J86)</f>
        <v>463</v>
      </c>
      <c r="K87" s="459"/>
      <c r="L87" s="460"/>
      <c r="M87" s="362"/>
      <c r="N87" s="103"/>
      <c r="O87" s="362"/>
      <c r="P87" s="104"/>
    </row>
    <row r="88" spans="1:16" ht="12.75" customHeight="1" x14ac:dyDescent="0.2">
      <c r="A88" s="31"/>
      <c r="B88" s="4"/>
      <c r="C88" s="5"/>
      <c r="D88" s="54"/>
      <c r="E88" s="54"/>
      <c r="F88" s="441"/>
      <c r="G88" s="54"/>
      <c r="H88" s="5"/>
      <c r="I88" s="6"/>
      <c r="J88" s="7"/>
      <c r="K88" s="459"/>
      <c r="L88" s="462"/>
      <c r="M88" s="102"/>
      <c r="N88" s="81"/>
      <c r="O88" s="102"/>
    </row>
    <row r="89" spans="1:16" ht="12.75" customHeight="1" x14ac:dyDescent="0.2">
      <c r="A89" s="1181" t="s">
        <v>233</v>
      </c>
      <c r="B89" s="135" t="s">
        <v>3</v>
      </c>
      <c r="C89" s="136">
        <v>3442</v>
      </c>
      <c r="D89" s="136">
        <v>1851621</v>
      </c>
      <c r="E89" s="136">
        <f>D89/10000</f>
        <v>185.16210000000001</v>
      </c>
      <c r="F89" s="437">
        <f>C89/E89</f>
        <v>18.58911731936503</v>
      </c>
      <c r="G89" s="365">
        <v>3498</v>
      </c>
      <c r="H89" s="365">
        <v>3306</v>
      </c>
      <c r="I89" s="366">
        <f>H89/G89</f>
        <v>0.94511149228130364</v>
      </c>
      <c r="J89" s="501">
        <v>143</v>
      </c>
      <c r="K89" s="115"/>
      <c r="L89" s="460"/>
      <c r="N89" s="103"/>
      <c r="P89" s="104"/>
    </row>
    <row r="90" spans="1:16" ht="12.75" customHeight="1" x14ac:dyDescent="0.2">
      <c r="A90" s="1181"/>
      <c r="B90" s="45" t="s">
        <v>4</v>
      </c>
      <c r="C90" s="41">
        <v>3048</v>
      </c>
      <c r="D90" s="41">
        <v>1851621</v>
      </c>
      <c r="E90" s="41">
        <f>D90/10000</f>
        <v>185.16210000000001</v>
      </c>
      <c r="F90" s="438">
        <f t="shared" ref="F90:F99" si="1">C90/E90</f>
        <v>16.461252059681758</v>
      </c>
      <c r="G90" s="42">
        <v>3338</v>
      </c>
      <c r="H90" s="42">
        <v>3120</v>
      </c>
      <c r="I90" s="360">
        <f>H90/G90</f>
        <v>0.93469143199520666</v>
      </c>
      <c r="J90" s="502">
        <v>168</v>
      </c>
      <c r="K90" s="120"/>
      <c r="L90" s="460"/>
      <c r="N90" s="103"/>
      <c r="P90" s="104"/>
    </row>
    <row r="91" spans="1:16" ht="12.75" customHeight="1" x14ac:dyDescent="0.2">
      <c r="A91" s="1181"/>
      <c r="B91" s="135" t="s">
        <v>5</v>
      </c>
      <c r="C91" s="136">
        <v>3201</v>
      </c>
      <c r="D91" s="136">
        <v>1851621</v>
      </c>
      <c r="E91" s="136">
        <f>D91/10000</f>
        <v>185.16210000000001</v>
      </c>
      <c r="F91" s="437">
        <f t="shared" si="1"/>
        <v>17.287555066614605</v>
      </c>
      <c r="G91" s="365">
        <v>2874</v>
      </c>
      <c r="H91" s="365">
        <v>2661</v>
      </c>
      <c r="I91" s="138">
        <f>H91/G91</f>
        <v>0.92588726513569941</v>
      </c>
      <c r="J91" s="501">
        <v>165</v>
      </c>
      <c r="K91" s="115"/>
      <c r="L91" s="460"/>
      <c r="N91" s="103"/>
      <c r="P91" s="104"/>
    </row>
    <row r="92" spans="1:16" ht="12.75" customHeight="1" x14ac:dyDescent="0.2">
      <c r="A92" s="1181"/>
      <c r="B92" s="45" t="s">
        <v>6</v>
      </c>
      <c r="C92" s="41">
        <v>3346</v>
      </c>
      <c r="D92" s="41">
        <v>1851621</v>
      </c>
      <c r="E92" s="41">
        <f>D92/10000</f>
        <v>185.16210000000001</v>
      </c>
      <c r="F92" s="438">
        <f t="shared" si="1"/>
        <v>18.070652687564031</v>
      </c>
      <c r="G92" s="42">
        <v>3247</v>
      </c>
      <c r="H92" s="42">
        <v>3093</v>
      </c>
      <c r="I92" s="496">
        <f>H92/G92</f>
        <v>0.95257160455805356</v>
      </c>
      <c r="J92" s="502">
        <v>181</v>
      </c>
      <c r="K92" s="115"/>
      <c r="L92" s="460"/>
      <c r="N92" s="103"/>
      <c r="P92" s="104"/>
    </row>
    <row r="93" spans="1:16" ht="12.75" customHeight="1" x14ac:dyDescent="0.2">
      <c r="A93" s="1181"/>
      <c r="B93" s="364" t="s">
        <v>51</v>
      </c>
      <c r="C93" s="136">
        <v>13037</v>
      </c>
      <c r="D93" s="136">
        <v>1851621</v>
      </c>
      <c r="E93" s="136">
        <f>D93/10000</f>
        <v>185.16210000000001</v>
      </c>
      <c r="F93" s="437">
        <f t="shared" si="1"/>
        <v>70.408577133225421</v>
      </c>
      <c r="G93" s="365">
        <v>12957</v>
      </c>
      <c r="H93" s="365">
        <v>12180</v>
      </c>
      <c r="I93" s="366">
        <f>H93/G93</f>
        <v>0.94003241491085898</v>
      </c>
      <c r="J93" s="501">
        <v>657</v>
      </c>
      <c r="K93" s="459"/>
      <c r="L93" s="460"/>
      <c r="M93" s="102"/>
      <c r="N93" s="103"/>
      <c r="O93" s="102"/>
      <c r="P93" s="104"/>
    </row>
    <row r="94" spans="1:16" s="486" customFormat="1" ht="12.75" customHeight="1" x14ac:dyDescent="0.2">
      <c r="A94" s="636"/>
      <c r="B94" s="45"/>
      <c r="C94" s="41"/>
      <c r="D94" s="41"/>
      <c r="E94" s="41"/>
      <c r="F94" s="438"/>
      <c r="G94" s="42"/>
      <c r="H94" s="42"/>
      <c r="I94" s="604"/>
      <c r="J94" s="502"/>
      <c r="K94" s="459"/>
      <c r="L94" s="460"/>
      <c r="M94" s="633"/>
      <c r="N94" s="103"/>
      <c r="O94" s="633"/>
      <c r="P94" s="104"/>
    </row>
    <row r="95" spans="1:16" s="486" customFormat="1" ht="12.75" customHeight="1" x14ac:dyDescent="0.2">
      <c r="A95" s="1181" t="s">
        <v>265</v>
      </c>
      <c r="B95" s="364" t="s">
        <v>3</v>
      </c>
      <c r="C95" s="136">
        <v>3309</v>
      </c>
      <c r="D95" s="136">
        <v>1862137</v>
      </c>
      <c r="E95" s="136">
        <f>D95/10000</f>
        <v>186.21369999999999</v>
      </c>
      <c r="F95" s="437">
        <f t="shared" si="1"/>
        <v>17.769906295831081</v>
      </c>
      <c r="G95" s="365">
        <v>3304</v>
      </c>
      <c r="H95" s="365">
        <v>3113</v>
      </c>
      <c r="I95" s="641">
        <f>H95/G95</f>
        <v>0.94219128329297819</v>
      </c>
      <c r="J95" s="501">
        <v>158</v>
      </c>
      <c r="K95" s="459"/>
      <c r="L95" s="460"/>
      <c r="M95" s="633"/>
      <c r="N95" s="103"/>
      <c r="O95" s="633"/>
      <c r="P95" s="104"/>
    </row>
    <row r="96" spans="1:16" s="486" customFormat="1" ht="12.75" customHeight="1" x14ac:dyDescent="0.2">
      <c r="A96" s="1181"/>
      <c r="B96" s="45" t="s">
        <v>4</v>
      </c>
      <c r="C96" s="41">
        <v>3222</v>
      </c>
      <c r="D96" s="41">
        <v>1862137</v>
      </c>
      <c r="E96" s="41">
        <f>D96/10000</f>
        <v>186.21369999999999</v>
      </c>
      <c r="F96" s="438">
        <f t="shared" si="1"/>
        <v>17.302701143900798</v>
      </c>
      <c r="G96" s="42">
        <v>3112</v>
      </c>
      <c r="H96" s="42">
        <v>2916</v>
      </c>
      <c r="I96" s="604">
        <f>H96/G96</f>
        <v>0.93701799485861181</v>
      </c>
      <c r="J96" s="502">
        <v>156</v>
      </c>
      <c r="K96" s="459"/>
      <c r="L96" s="460"/>
      <c r="M96" s="633"/>
      <c r="N96" s="103"/>
      <c r="O96" s="633"/>
      <c r="P96" s="104"/>
    </row>
    <row r="97" spans="1:16" s="486" customFormat="1" ht="12.75" customHeight="1" x14ac:dyDescent="0.2">
      <c r="A97" s="1181"/>
      <c r="B97" s="364" t="s">
        <v>5</v>
      </c>
      <c r="C97" s="136">
        <v>3265</v>
      </c>
      <c r="D97" s="136">
        <v>1862137</v>
      </c>
      <c r="E97" s="136">
        <f>D97/10000</f>
        <v>186.21369999999999</v>
      </c>
      <c r="F97" s="437">
        <f t="shared" si="1"/>
        <v>17.533618632785881</v>
      </c>
      <c r="G97" s="365">
        <v>3072</v>
      </c>
      <c r="H97" s="365">
        <v>2858</v>
      </c>
      <c r="I97" s="641">
        <f>H97/G97</f>
        <v>0.93033854166666663</v>
      </c>
      <c r="J97" s="501">
        <v>158</v>
      </c>
      <c r="K97" s="459"/>
      <c r="L97" s="460"/>
      <c r="M97" s="633"/>
      <c r="N97" s="103"/>
      <c r="O97" s="633"/>
      <c r="P97" s="104"/>
    </row>
    <row r="98" spans="1:16" s="486" customFormat="1" ht="12.75" customHeight="1" x14ac:dyDescent="0.2">
      <c r="A98" s="1181"/>
      <c r="B98" s="45" t="s">
        <v>6</v>
      </c>
      <c r="C98" s="41">
        <v>3137</v>
      </c>
      <c r="D98" s="41">
        <v>1862137</v>
      </c>
      <c r="E98" s="41">
        <f>D98/10000</f>
        <v>186.21369999999999</v>
      </c>
      <c r="F98" s="438">
        <f t="shared" si="1"/>
        <v>16.846236340290751</v>
      </c>
      <c r="G98" s="42">
        <v>2826</v>
      </c>
      <c r="H98" s="42">
        <v>2661</v>
      </c>
      <c r="I98" s="604">
        <f>H98/G98</f>
        <v>0.94161358811040341</v>
      </c>
      <c r="J98" s="502">
        <v>153</v>
      </c>
      <c r="K98" s="459"/>
      <c r="L98" s="460"/>
      <c r="M98" s="633"/>
      <c r="N98" s="103"/>
      <c r="O98" s="633"/>
      <c r="P98" s="104"/>
    </row>
    <row r="99" spans="1:16" s="486" customFormat="1" ht="12.75" customHeight="1" x14ac:dyDescent="0.2">
      <c r="A99" s="1181"/>
      <c r="B99" s="364" t="s">
        <v>51</v>
      </c>
      <c r="C99" s="136">
        <v>12933</v>
      </c>
      <c r="D99" s="136">
        <v>1862137</v>
      </c>
      <c r="E99" s="136">
        <f>D99/10000</f>
        <v>186.21369999999999</v>
      </c>
      <c r="F99" s="437">
        <f t="shared" si="1"/>
        <v>69.452462412808515</v>
      </c>
      <c r="G99" s="365">
        <v>12314</v>
      </c>
      <c r="H99" s="365">
        <v>11548</v>
      </c>
      <c r="I99" s="641">
        <f>H99/G99</f>
        <v>0.93779438038005525</v>
      </c>
      <c r="J99" s="501">
        <v>625</v>
      </c>
      <c r="K99" s="459"/>
      <c r="L99" s="460"/>
      <c r="M99" s="633"/>
      <c r="N99" s="103"/>
      <c r="O99" s="633"/>
      <c r="P99" s="104"/>
    </row>
    <row r="100" spans="1:16" ht="12.75" customHeight="1" x14ac:dyDescent="0.2">
      <c r="A100" s="484"/>
      <c r="B100" s="4"/>
      <c r="C100" s="54"/>
      <c r="D100" s="54"/>
      <c r="E100" s="54"/>
      <c r="F100" s="441"/>
      <c r="G100" s="54"/>
      <c r="H100" s="54"/>
      <c r="I100" s="360"/>
      <c r="J100" s="46"/>
      <c r="K100" s="459"/>
      <c r="L100" s="460"/>
      <c r="M100" s="362"/>
      <c r="N100" s="103"/>
      <c r="O100" s="362"/>
      <c r="P100" s="104"/>
    </row>
    <row r="101" spans="1:16" ht="12.75" customHeight="1" x14ac:dyDescent="0.2">
      <c r="A101" s="1181" t="s">
        <v>268</v>
      </c>
      <c r="B101" s="364" t="s">
        <v>3</v>
      </c>
      <c r="C101" s="136">
        <v>3243</v>
      </c>
      <c r="D101" s="467">
        <v>1870834</v>
      </c>
      <c r="E101" s="136">
        <f>D101/10000</f>
        <v>187.08340000000001</v>
      </c>
      <c r="F101" s="437">
        <f>C101/E101</f>
        <v>17.334514981019158</v>
      </c>
      <c r="G101" s="365">
        <v>3007</v>
      </c>
      <c r="H101" s="365">
        <v>2831</v>
      </c>
      <c r="I101" s="366">
        <f>H101/G101</f>
        <v>0.9414699035583638</v>
      </c>
      <c r="J101" s="367">
        <v>181</v>
      </c>
      <c r="K101" s="459"/>
      <c r="L101" s="460"/>
      <c r="M101" s="362"/>
      <c r="N101" s="103"/>
      <c r="O101" s="362"/>
      <c r="P101" s="104"/>
    </row>
    <row r="102" spans="1:16" s="486" customFormat="1" ht="12.75" customHeight="1" x14ac:dyDescent="0.2">
      <c r="A102" s="1181"/>
      <c r="B102" s="45" t="s">
        <v>4</v>
      </c>
      <c r="C102" s="41">
        <v>2936</v>
      </c>
      <c r="D102" s="803">
        <v>1870834</v>
      </c>
      <c r="E102" s="41">
        <f>D102/10000</f>
        <v>187.08340000000001</v>
      </c>
      <c r="F102" s="438">
        <f>C102/E102</f>
        <v>15.693535610321385</v>
      </c>
      <c r="G102" s="42">
        <v>3071</v>
      </c>
      <c r="H102" s="42">
        <v>2888</v>
      </c>
      <c r="I102" s="604">
        <f>H102/G102</f>
        <v>0.94041028980788022</v>
      </c>
      <c r="J102" s="502">
        <v>151</v>
      </c>
      <c r="K102" s="459"/>
      <c r="L102" s="460"/>
      <c r="M102" s="633"/>
      <c r="N102" s="103"/>
      <c r="O102" s="633"/>
      <c r="P102" s="104"/>
    </row>
    <row r="103" spans="1:16" s="486" customFormat="1" ht="12.75" customHeight="1" x14ac:dyDescent="0.2">
      <c r="A103" s="1181"/>
      <c r="B103" s="364" t="s">
        <v>5</v>
      </c>
      <c r="C103" s="136">
        <v>3196</v>
      </c>
      <c r="D103" s="136">
        <v>1870834</v>
      </c>
      <c r="E103" s="136">
        <f>D103/10000</f>
        <v>187.08340000000001</v>
      </c>
      <c r="F103" s="437">
        <f>C103/E103</f>
        <v>17.08329012622178</v>
      </c>
      <c r="G103" s="365">
        <v>2992</v>
      </c>
      <c r="H103" s="365">
        <v>2787</v>
      </c>
      <c r="I103" s="641">
        <f>H103/G103</f>
        <v>0.93148395721925137</v>
      </c>
      <c r="J103" s="501">
        <v>148</v>
      </c>
      <c r="K103" s="459"/>
      <c r="L103" s="460"/>
      <c r="M103" s="633"/>
      <c r="N103" s="103"/>
      <c r="O103" s="633"/>
      <c r="P103" s="104"/>
    </row>
    <row r="104" spans="1:16" s="486" customFormat="1" ht="12.75" customHeight="1" x14ac:dyDescent="0.2">
      <c r="A104" s="1181"/>
      <c r="B104" s="45" t="s">
        <v>6</v>
      </c>
      <c r="C104" s="41">
        <v>3166</v>
      </c>
      <c r="D104" s="803">
        <v>1870834</v>
      </c>
      <c r="E104" s="41">
        <f>D104/10000</f>
        <v>187.08340000000001</v>
      </c>
      <c r="F104" s="438">
        <f>C104/E104</f>
        <v>16.92293383592558</v>
      </c>
      <c r="G104" s="42">
        <v>3086</v>
      </c>
      <c r="H104" s="42">
        <v>2824</v>
      </c>
      <c r="I104" s="604">
        <f>H104/G104</f>
        <v>0.91510045366169801</v>
      </c>
      <c r="J104" s="502">
        <v>149</v>
      </c>
      <c r="K104" s="459"/>
      <c r="L104" s="460"/>
      <c r="M104" s="633"/>
      <c r="N104" s="103"/>
      <c r="O104" s="633"/>
      <c r="P104" s="104"/>
    </row>
    <row r="105" spans="1:16" ht="12.75" customHeight="1" x14ac:dyDescent="0.2">
      <c r="A105" s="1181"/>
      <c r="B105" s="364" t="s">
        <v>51</v>
      </c>
      <c r="C105" s="136">
        <f>SUM(C101:C104)</f>
        <v>12541</v>
      </c>
      <c r="D105" s="136">
        <v>1870834</v>
      </c>
      <c r="E105" s="136">
        <f>D105/10000</f>
        <v>187.08340000000001</v>
      </c>
      <c r="F105" s="437">
        <f>C105/E105</f>
        <v>67.034274553487904</v>
      </c>
      <c r="G105" s="365">
        <f>SUM(G101:G104)</f>
        <v>12156</v>
      </c>
      <c r="H105" s="365">
        <f>SUM(H101:H104)</f>
        <v>11330</v>
      </c>
      <c r="I105" s="641">
        <f>H105/G105</f>
        <v>0.93205001645278052</v>
      </c>
      <c r="J105" s="501">
        <f>SUM(J101:J104)</f>
        <v>629</v>
      </c>
      <c r="K105" s="459"/>
      <c r="L105" s="460"/>
      <c r="M105" s="362"/>
      <c r="N105" s="103"/>
      <c r="O105" s="362"/>
      <c r="P105" s="104"/>
    </row>
    <row r="106" spans="1:16" s="486" customFormat="1" ht="12.75" customHeight="1" x14ac:dyDescent="0.2">
      <c r="A106" s="917"/>
      <c r="B106" s="638"/>
      <c r="C106" s="617"/>
      <c r="D106" s="617"/>
      <c r="E106" s="617"/>
      <c r="F106" s="441"/>
      <c r="G106" s="617"/>
      <c r="H106" s="617"/>
      <c r="I106" s="604"/>
      <c r="J106" s="618"/>
      <c r="K106" s="459"/>
      <c r="L106" s="460"/>
      <c r="M106" s="633"/>
      <c r="N106" s="103"/>
      <c r="O106" s="633"/>
      <c r="P106" s="104"/>
    </row>
    <row r="107" spans="1:16" s="486" customFormat="1" ht="12.75" customHeight="1" x14ac:dyDescent="0.2">
      <c r="A107" s="1181" t="s">
        <v>269</v>
      </c>
      <c r="B107" s="364" t="s">
        <v>3</v>
      </c>
      <c r="C107" s="136">
        <v>3399</v>
      </c>
      <c r="D107" s="467">
        <v>1881641</v>
      </c>
      <c r="E107" s="136">
        <f>D107/10000</f>
        <v>188.16409999999999</v>
      </c>
      <c r="F107" s="437">
        <f>C107/E107</f>
        <v>18.064019650932352</v>
      </c>
      <c r="G107" s="365">
        <v>3011</v>
      </c>
      <c r="H107" s="365">
        <v>2802</v>
      </c>
      <c r="I107" s="641">
        <f>H107/G107</f>
        <v>0.93058784456991028</v>
      </c>
      <c r="J107" s="501">
        <v>147</v>
      </c>
      <c r="K107" s="459"/>
      <c r="L107" s="460"/>
      <c r="M107" s="633"/>
      <c r="N107" s="103"/>
      <c r="O107" s="633"/>
      <c r="P107" s="104"/>
    </row>
    <row r="108" spans="1:16" s="486" customFormat="1" ht="12.75" customHeight="1" x14ac:dyDescent="0.2">
      <c r="A108" s="1181"/>
      <c r="B108" s="45" t="s">
        <v>4</v>
      </c>
      <c r="C108" s="41">
        <v>2932</v>
      </c>
      <c r="D108" s="803">
        <v>1881641</v>
      </c>
      <c r="E108" s="41">
        <f>D108/10000</f>
        <v>188.16409999999999</v>
      </c>
      <c r="F108" s="438">
        <f>C108/E108</f>
        <v>15.582143458821317</v>
      </c>
      <c r="G108" s="42">
        <v>3162</v>
      </c>
      <c r="H108" s="42">
        <v>2974</v>
      </c>
      <c r="I108" s="604">
        <f>H108/G108</f>
        <v>0.94054395951929159</v>
      </c>
      <c r="J108" s="502">
        <v>138</v>
      </c>
      <c r="K108" s="459"/>
      <c r="L108" s="460"/>
      <c r="M108" s="633"/>
      <c r="N108" s="103"/>
      <c r="O108" s="633"/>
      <c r="P108" s="104"/>
    </row>
    <row r="109" spans="1:16" s="486" customFormat="1" ht="12.75" customHeight="1" x14ac:dyDescent="0.2">
      <c r="A109" s="1181"/>
      <c r="B109" s="364" t="s">
        <v>5</v>
      </c>
      <c r="C109" s="136">
        <v>2994</v>
      </c>
      <c r="D109" s="136">
        <v>1881641</v>
      </c>
      <c r="E109" s="136">
        <f>D109/10000</f>
        <v>188.16409999999999</v>
      </c>
      <c r="F109" s="437">
        <f>C109/E109</f>
        <v>15.911643081756829</v>
      </c>
      <c r="G109" s="365">
        <v>3063</v>
      </c>
      <c r="H109" s="365">
        <v>2889</v>
      </c>
      <c r="I109" s="641">
        <f>H109/G109</f>
        <v>0.94319294809010779</v>
      </c>
      <c r="J109" s="501">
        <v>128</v>
      </c>
      <c r="K109" s="459"/>
      <c r="L109" s="460"/>
      <c r="M109" s="633"/>
      <c r="N109" s="103"/>
      <c r="O109" s="633"/>
      <c r="P109" s="104"/>
    </row>
    <row r="110" spans="1:16" s="486" customFormat="1" ht="12.75" customHeight="1" x14ac:dyDescent="0.2">
      <c r="A110" s="1181"/>
      <c r="B110" s="45" t="s">
        <v>6</v>
      </c>
      <c r="C110" s="41">
        <v>2882</v>
      </c>
      <c r="D110" s="803">
        <v>1881641</v>
      </c>
      <c r="E110" s="41">
        <f>D110/10000</f>
        <v>188.16409999999999</v>
      </c>
      <c r="F110" s="438">
        <f>C110/E110</f>
        <v>15.316417956453968</v>
      </c>
      <c r="G110" s="42">
        <v>2511</v>
      </c>
      <c r="H110" s="42">
        <v>2379</v>
      </c>
      <c r="I110" s="604">
        <f>H110/G110</f>
        <v>0.94743130227001193</v>
      </c>
      <c r="J110" s="502">
        <v>141</v>
      </c>
      <c r="K110" s="459"/>
      <c r="L110" s="460"/>
      <c r="M110" s="633"/>
      <c r="N110" s="103"/>
      <c r="O110" s="633"/>
      <c r="P110" s="104"/>
    </row>
    <row r="111" spans="1:16" s="486" customFormat="1" ht="12.75" customHeight="1" x14ac:dyDescent="0.2">
      <c r="A111" s="1181"/>
      <c r="B111" s="364" t="s">
        <v>51</v>
      </c>
      <c r="C111" s="136">
        <f>SUM(C107:C110)</f>
        <v>12207</v>
      </c>
      <c r="D111" s="136">
        <v>1881641</v>
      </c>
      <c r="E111" s="136">
        <f>D111/10000</f>
        <v>188.16409999999999</v>
      </c>
      <c r="F111" s="437">
        <f>C111/E111</f>
        <v>64.874224147964469</v>
      </c>
      <c r="G111" s="365">
        <f>SUM(G107:G110)</f>
        <v>11747</v>
      </c>
      <c r="H111" s="365">
        <f>SUM(H107:H110)</f>
        <v>11044</v>
      </c>
      <c r="I111" s="641">
        <f>H111/G111</f>
        <v>0.94015493317442755</v>
      </c>
      <c r="J111" s="501">
        <f>SUM(J107:J110)</f>
        <v>554</v>
      </c>
      <c r="K111" s="459"/>
      <c r="L111" s="460"/>
      <c r="M111" s="633"/>
      <c r="N111" s="103"/>
      <c r="O111" s="633"/>
      <c r="P111" s="104"/>
    </row>
    <row r="112" spans="1:16" s="486" customFormat="1" ht="12.75" customHeight="1" x14ac:dyDescent="0.2">
      <c r="A112" s="989"/>
      <c r="B112" s="638"/>
      <c r="C112" s="617"/>
      <c r="D112" s="617"/>
      <c r="E112" s="617"/>
      <c r="F112" s="441"/>
      <c r="G112" s="617"/>
      <c r="H112" s="617"/>
      <c r="I112" s="604"/>
      <c r="J112" s="618"/>
      <c r="K112" s="459"/>
      <c r="L112" s="460"/>
      <c r="M112" s="633"/>
      <c r="N112" s="103"/>
      <c r="O112" s="633"/>
      <c r="P112" s="104"/>
    </row>
    <row r="113" spans="1:16" s="486" customFormat="1" ht="12.75" customHeight="1" x14ac:dyDescent="0.2">
      <c r="A113" s="1181" t="s">
        <v>270</v>
      </c>
      <c r="B113" s="364" t="s">
        <v>3</v>
      </c>
      <c r="C113" s="136">
        <v>2311</v>
      </c>
      <c r="D113" s="467">
        <v>1893667</v>
      </c>
      <c r="E113" s="136">
        <f>D113/10000</f>
        <v>189.36670000000001</v>
      </c>
      <c r="F113" s="437">
        <f>C113/E113</f>
        <v>12.203835204394437</v>
      </c>
      <c r="G113" s="365">
        <v>1811</v>
      </c>
      <c r="H113" s="365">
        <v>1734</v>
      </c>
      <c r="I113" s="641">
        <f>H113/G113</f>
        <v>0.95748205411374931</v>
      </c>
      <c r="J113" s="501">
        <v>72</v>
      </c>
      <c r="K113" s="459"/>
      <c r="L113" s="460"/>
      <c r="M113" s="633"/>
      <c r="N113" s="103"/>
      <c r="O113" s="633"/>
      <c r="P113" s="104"/>
    </row>
    <row r="114" spans="1:16" s="486" customFormat="1" ht="12.75" customHeight="1" x14ac:dyDescent="0.2">
      <c r="A114" s="1181"/>
      <c r="B114" s="45" t="s">
        <v>4</v>
      </c>
      <c r="C114" s="41">
        <v>3272</v>
      </c>
      <c r="D114" s="803">
        <v>1893667</v>
      </c>
      <c r="E114" s="41">
        <f>D114/10000</f>
        <v>189.36670000000001</v>
      </c>
      <c r="F114" s="438">
        <f>C114/E114</f>
        <v>17.278645083850538</v>
      </c>
      <c r="G114" s="42">
        <v>2421</v>
      </c>
      <c r="H114" s="42">
        <v>2323</v>
      </c>
      <c r="I114" s="604">
        <f>H114/G114</f>
        <v>0.95952085914911189</v>
      </c>
      <c r="J114" s="502">
        <v>107</v>
      </c>
      <c r="K114" s="459"/>
      <c r="L114" s="460"/>
      <c r="M114" s="633"/>
      <c r="N114" s="103"/>
      <c r="O114" s="633"/>
      <c r="P114" s="104"/>
    </row>
    <row r="115" spans="1:16" s="486" customFormat="1" ht="12.75" customHeight="1" x14ac:dyDescent="0.2">
      <c r="A115" s="1181"/>
      <c r="B115" s="364" t="s">
        <v>5</v>
      </c>
      <c r="C115" s="136">
        <v>3602</v>
      </c>
      <c r="D115" s="136">
        <v>1893667</v>
      </c>
      <c r="E115" s="136">
        <f>D115/10000</f>
        <v>189.36670000000001</v>
      </c>
      <c r="F115" s="437">
        <f>C115/E115</f>
        <v>19.021295718835464</v>
      </c>
      <c r="G115" s="365">
        <v>2992</v>
      </c>
      <c r="H115" s="365">
        <v>2849</v>
      </c>
      <c r="I115" s="641">
        <f>H115/G115</f>
        <v>0.95220588235294112</v>
      </c>
      <c r="J115" s="501">
        <v>147</v>
      </c>
      <c r="K115" s="459"/>
      <c r="L115" s="460"/>
      <c r="M115" s="633"/>
      <c r="N115" s="103"/>
      <c r="O115" s="633"/>
      <c r="P115" s="104"/>
    </row>
    <row r="116" spans="1:16" s="486" customFormat="1" ht="12.75" hidden="1" customHeight="1" x14ac:dyDescent="0.2">
      <c r="A116" s="1181"/>
      <c r="B116" s="45" t="s">
        <v>6</v>
      </c>
      <c r="C116" s="41"/>
      <c r="D116" s="803">
        <v>1893667</v>
      </c>
      <c r="E116" s="41">
        <f>D116/10000</f>
        <v>189.36670000000001</v>
      </c>
      <c r="F116" s="438">
        <f>C116/E116</f>
        <v>0</v>
      </c>
      <c r="G116" s="42"/>
      <c r="H116" s="42"/>
      <c r="I116" s="604" t="e">
        <f>H116/G116</f>
        <v>#DIV/0!</v>
      </c>
      <c r="J116" s="502"/>
      <c r="K116" s="459"/>
      <c r="L116" s="460"/>
      <c r="M116" s="633"/>
      <c r="N116" s="103"/>
      <c r="O116" s="633"/>
      <c r="P116" s="104"/>
    </row>
    <row r="117" spans="1:16" s="486" customFormat="1" ht="12.75" customHeight="1" x14ac:dyDescent="0.2">
      <c r="A117" s="1181"/>
      <c r="B117" s="1128" t="s">
        <v>51</v>
      </c>
      <c r="C117" s="1129">
        <f>SUM(C113:C116)</f>
        <v>9185</v>
      </c>
      <c r="D117" s="1130">
        <v>1893667</v>
      </c>
      <c r="E117" s="1129">
        <f>D117/10000</f>
        <v>189.36670000000001</v>
      </c>
      <c r="F117" s="1131">
        <f>C117/E117</f>
        <v>48.50377600708044</v>
      </c>
      <c r="G117" s="1129">
        <f>SUM(G113:G116)</f>
        <v>7224</v>
      </c>
      <c r="H117" s="1129">
        <f>SUM(H113:H116)</f>
        <v>6906</v>
      </c>
      <c r="I117" s="1132">
        <f>H117/G117</f>
        <v>0.95598006644518274</v>
      </c>
      <c r="J117" s="1129">
        <f>SUM(J113:J116)</f>
        <v>326</v>
      </c>
      <c r="K117" s="633"/>
      <c r="L117" s="460"/>
      <c r="M117" s="633"/>
      <c r="N117" s="103"/>
      <c r="O117" s="633"/>
      <c r="P117" s="104"/>
    </row>
    <row r="118" spans="1:16" s="486" customFormat="1" x14ac:dyDescent="0.2">
      <c r="A118" s="1003" t="s">
        <v>84</v>
      </c>
      <c r="B118" s="180"/>
      <c r="C118" s="180"/>
      <c r="D118" s="180"/>
      <c r="E118" s="180"/>
      <c r="F118" s="180"/>
      <c r="G118" s="181"/>
      <c r="H118" s="181"/>
      <c r="I118" s="181"/>
      <c r="J118" s="181"/>
      <c r="K118" s="121"/>
      <c r="L118" s="461"/>
      <c r="M118" s="636"/>
      <c r="N118" s="636"/>
      <c r="O118" s="636"/>
    </row>
    <row r="119" spans="1:16" s="486" customFormat="1" x14ac:dyDescent="0.2">
      <c r="A119" s="495"/>
      <c r="B119" s="636"/>
      <c r="C119" s="636"/>
      <c r="D119" s="636"/>
      <c r="E119" s="636"/>
      <c r="F119" s="636"/>
      <c r="G119" s="35"/>
      <c r="H119" s="35"/>
      <c r="I119" s="35"/>
      <c r="J119" s="35"/>
      <c r="K119" s="121"/>
      <c r="L119" s="461"/>
      <c r="M119" s="636"/>
      <c r="N119" s="636"/>
      <c r="O119" s="636"/>
    </row>
    <row r="120" spans="1:16" s="486" customFormat="1" x14ac:dyDescent="0.2">
      <c r="A120" s="495" t="s">
        <v>56</v>
      </c>
      <c r="B120" s="636"/>
      <c r="C120" s="636"/>
      <c r="D120" s="636"/>
      <c r="E120" s="636"/>
      <c r="F120" s="636"/>
      <c r="G120" s="35"/>
      <c r="H120" s="35"/>
      <c r="I120" s="35"/>
      <c r="J120" s="35"/>
      <c r="K120" s="121"/>
      <c r="L120" s="461"/>
      <c r="M120" s="636"/>
      <c r="N120" s="636"/>
      <c r="O120" s="636"/>
    </row>
    <row r="121" spans="1:16" s="486" customFormat="1" ht="11.25" customHeight="1" x14ac:dyDescent="0.2">
      <c r="A121" s="1186" t="s">
        <v>263</v>
      </c>
      <c r="B121" s="1186"/>
      <c r="C121" s="1186"/>
      <c r="D121" s="1186"/>
      <c r="E121" s="1186"/>
      <c r="F121" s="1186"/>
      <c r="G121" s="1186"/>
      <c r="H121" s="1186"/>
      <c r="I121" s="1186"/>
      <c r="J121" s="1186"/>
      <c r="K121" s="121"/>
      <c r="L121" s="461"/>
      <c r="M121" s="636"/>
      <c r="N121" s="636"/>
      <c r="O121" s="636"/>
    </row>
    <row r="122" spans="1:16" s="486" customFormat="1" ht="11.25" customHeight="1" x14ac:dyDescent="0.2">
      <c r="A122" s="64" t="s">
        <v>352</v>
      </c>
      <c r="B122" s="988"/>
      <c r="C122" s="988"/>
      <c r="D122" s="988"/>
      <c r="E122" s="988"/>
      <c r="F122" s="988"/>
      <c r="G122" s="988"/>
      <c r="H122" s="988"/>
      <c r="I122" s="988"/>
      <c r="J122" s="988"/>
      <c r="K122" s="121"/>
      <c r="L122" s="461"/>
      <c r="M122" s="636"/>
      <c r="N122" s="636"/>
      <c r="O122" s="636"/>
    </row>
    <row r="123" spans="1:16" s="486" customFormat="1" ht="27" customHeight="1" x14ac:dyDescent="0.2">
      <c r="A123" s="1183" t="s">
        <v>231</v>
      </c>
      <c r="B123" s="1183"/>
      <c r="C123" s="1183"/>
      <c r="D123" s="1183"/>
      <c r="E123" s="1183"/>
      <c r="F123" s="1183"/>
      <c r="G123" s="1183"/>
      <c r="H123" s="1183"/>
      <c r="I123" s="1183"/>
      <c r="J123" s="1183"/>
      <c r="K123" s="86"/>
      <c r="L123" s="90"/>
      <c r="M123" s="90"/>
      <c r="N123" s="90"/>
      <c r="O123" s="90"/>
    </row>
    <row r="124" spans="1:16" ht="26.45" customHeight="1" x14ac:dyDescent="0.2">
      <c r="A124" s="1186" t="s">
        <v>351</v>
      </c>
      <c r="B124" s="1187"/>
      <c r="C124" s="1187"/>
      <c r="D124" s="1187"/>
      <c r="E124" s="1187"/>
      <c r="F124" s="1187"/>
      <c r="G124" s="1187"/>
      <c r="H124" s="1187"/>
      <c r="I124" s="1187"/>
      <c r="J124" s="1187"/>
      <c r="M124" s="14"/>
      <c r="N124" s="14"/>
      <c r="O124" s="14"/>
    </row>
    <row r="125" spans="1:16" ht="13.5" x14ac:dyDescent="0.2">
      <c r="A125" s="1188" t="s">
        <v>347</v>
      </c>
      <c r="B125" s="1188"/>
      <c r="C125" s="1188"/>
      <c r="D125" s="1188"/>
      <c r="E125" s="1188"/>
      <c r="F125" s="1188"/>
      <c r="G125" s="1188"/>
      <c r="H125" s="1188"/>
      <c r="I125" s="1188"/>
      <c r="J125" s="1188"/>
      <c r="K125" s="86"/>
      <c r="L125" s="90"/>
      <c r="M125" s="90"/>
      <c r="N125" s="90"/>
      <c r="O125" s="90"/>
    </row>
    <row r="126" spans="1:16" ht="13.5" x14ac:dyDescent="0.2">
      <c r="A126" s="1184" t="s">
        <v>245</v>
      </c>
      <c r="B126" s="1185"/>
      <c r="C126" s="1185"/>
      <c r="D126" s="1185"/>
      <c r="E126" s="1185"/>
      <c r="F126" s="1185"/>
      <c r="G126" s="1185"/>
      <c r="H126" s="1185"/>
      <c r="I126" s="1185"/>
      <c r="J126" s="1185"/>
      <c r="K126" s="86"/>
      <c r="L126" s="90"/>
      <c r="M126" s="90"/>
      <c r="N126" s="90"/>
      <c r="O126" s="90"/>
    </row>
    <row r="127" spans="1:16" x14ac:dyDescent="0.2">
      <c r="G127" s="3"/>
      <c r="H127" s="3"/>
      <c r="I127" s="91"/>
      <c r="J127" s="89"/>
      <c r="K127" s="91"/>
      <c r="L127" s="88"/>
      <c r="M127" s="87"/>
      <c r="N127" s="89"/>
      <c r="O127" s="91"/>
    </row>
    <row r="128" spans="1:16" ht="15" x14ac:dyDescent="0.25">
      <c r="A128" s="857" t="s">
        <v>574</v>
      </c>
      <c r="B128" s="356"/>
      <c r="C128" s="356"/>
      <c r="D128" s="356"/>
      <c r="E128" s="356"/>
      <c r="F128" s="356"/>
      <c r="G128" s="363"/>
      <c r="H128" s="363"/>
      <c r="I128" s="363"/>
      <c r="J128" s="363"/>
    </row>
    <row r="131" spans="12:12" x14ac:dyDescent="0.2">
      <c r="L131" s="313" t="s">
        <v>255</v>
      </c>
    </row>
    <row r="132" spans="12:12" x14ac:dyDescent="0.2">
      <c r="L132" s="313" t="s">
        <v>256</v>
      </c>
    </row>
    <row r="162" spans="1:15" s="509" customFormat="1" x14ac:dyDescent="0.2">
      <c r="G162" s="581"/>
      <c r="H162" s="581"/>
      <c r="I162" s="581"/>
      <c r="J162" s="581"/>
      <c r="K162" s="1000"/>
      <c r="L162" s="106"/>
    </row>
    <row r="163" spans="1:15" s="509" customFormat="1" ht="15" x14ac:dyDescent="0.25">
      <c r="A163" s="1001"/>
      <c r="G163" s="581"/>
      <c r="H163" s="581"/>
      <c r="I163" s="581"/>
      <c r="J163" s="581"/>
      <c r="K163" s="1000"/>
      <c r="L163" s="106"/>
      <c r="N163" s="919"/>
      <c r="O163" s="581"/>
    </row>
    <row r="164" spans="1:15" s="509" customFormat="1" x14ac:dyDescent="0.2">
      <c r="G164" s="581"/>
      <c r="H164" s="581"/>
      <c r="I164" s="581"/>
      <c r="J164" s="581"/>
      <c r="K164" s="1000"/>
      <c r="L164" s="106"/>
      <c r="N164" s="867"/>
      <c r="O164" s="867"/>
    </row>
    <row r="165" spans="1:15" s="509" customFormat="1" x14ac:dyDescent="0.2">
      <c r="G165" s="581"/>
      <c r="H165" s="581"/>
      <c r="I165" s="581"/>
      <c r="J165" s="581"/>
      <c r="K165" s="1000"/>
      <c r="L165" s="106"/>
      <c r="N165" s="919"/>
      <c r="O165" s="581"/>
    </row>
    <row r="166" spans="1:15" s="509" customFormat="1" x14ac:dyDescent="0.2">
      <c r="G166" s="581"/>
      <c r="H166" s="581"/>
      <c r="I166" s="581"/>
      <c r="J166" s="581"/>
      <c r="K166" s="1000"/>
      <c r="L166" s="106"/>
      <c r="N166" s="867"/>
      <c r="O166" s="867"/>
    </row>
    <row r="167" spans="1:15" s="509" customFormat="1" x14ac:dyDescent="0.2">
      <c r="G167" s="581"/>
      <c r="H167" s="581"/>
      <c r="I167" s="581"/>
      <c r="J167" s="581"/>
      <c r="K167" s="1000"/>
      <c r="L167" s="106"/>
      <c r="N167" s="867"/>
      <c r="O167" s="867"/>
    </row>
    <row r="168" spans="1:15" s="509" customFormat="1" x14ac:dyDescent="0.2">
      <c r="G168" s="581"/>
      <c r="H168" s="581"/>
      <c r="I168" s="581"/>
      <c r="J168" s="581"/>
      <c r="K168" s="1000"/>
      <c r="L168" s="106"/>
      <c r="N168" s="867"/>
      <c r="O168" s="867"/>
    </row>
    <row r="169" spans="1:15" s="509" customFormat="1" x14ac:dyDescent="0.2">
      <c r="G169" s="581"/>
      <c r="H169" s="581"/>
      <c r="I169" s="581"/>
      <c r="J169" s="581"/>
      <c r="K169" s="1000"/>
      <c r="L169" s="106"/>
      <c r="N169" s="867"/>
      <c r="O169" s="867"/>
    </row>
    <row r="170" spans="1:15" s="509" customFormat="1" x14ac:dyDescent="0.2">
      <c r="G170" s="581"/>
      <c r="H170" s="581"/>
      <c r="I170" s="581"/>
      <c r="J170" s="581"/>
      <c r="K170" s="1000"/>
      <c r="L170" s="106"/>
      <c r="N170" s="867"/>
      <c r="O170" s="867"/>
    </row>
    <row r="171" spans="1:15" s="509" customFormat="1" x14ac:dyDescent="0.2">
      <c r="G171" s="581"/>
      <c r="H171" s="581"/>
      <c r="I171" s="581"/>
      <c r="J171" s="581"/>
      <c r="K171" s="1000"/>
      <c r="L171" s="106"/>
      <c r="N171" s="867"/>
      <c r="O171" s="867"/>
    </row>
    <row r="172" spans="1:15" s="509" customFormat="1" x14ac:dyDescent="0.2">
      <c r="G172" s="581"/>
      <c r="H172" s="581"/>
      <c r="I172" s="581"/>
      <c r="J172" s="581"/>
      <c r="K172" s="1000"/>
      <c r="L172" s="106"/>
      <c r="N172" s="867"/>
      <c r="O172" s="867"/>
    </row>
    <row r="173" spans="1:15" s="509" customFormat="1" x14ac:dyDescent="0.2">
      <c r="G173" s="581"/>
      <c r="H173" s="581"/>
      <c r="I173" s="581"/>
      <c r="J173" s="581"/>
      <c r="K173" s="1000"/>
      <c r="L173" s="106"/>
      <c r="N173" s="867"/>
      <c r="O173" s="867"/>
    </row>
    <row r="174" spans="1:15" s="509" customFormat="1" x14ac:dyDescent="0.2">
      <c r="G174" s="581"/>
      <c r="H174" s="581"/>
      <c r="I174" s="581"/>
      <c r="J174" s="581"/>
      <c r="K174" s="1000"/>
      <c r="L174" s="106"/>
      <c r="N174" s="867"/>
      <c r="O174" s="867"/>
    </row>
    <row r="175" spans="1:15" s="509" customFormat="1" x14ac:dyDescent="0.2">
      <c r="G175" s="581"/>
      <c r="H175" s="581"/>
      <c r="I175" s="581"/>
      <c r="J175" s="581"/>
      <c r="K175" s="1000"/>
      <c r="L175" s="106"/>
      <c r="N175" s="867"/>
      <c r="O175" s="867"/>
    </row>
    <row r="176" spans="1:15" s="509" customFormat="1" x14ac:dyDescent="0.2">
      <c r="G176" s="581"/>
      <c r="H176" s="581"/>
      <c r="I176" s="581"/>
      <c r="J176" s="581"/>
      <c r="K176" s="1000"/>
      <c r="L176" s="106"/>
      <c r="N176" s="867"/>
      <c r="O176" s="867"/>
    </row>
    <row r="177" spans="7:15" s="509" customFormat="1" x14ac:dyDescent="0.2">
      <c r="G177" s="581"/>
      <c r="H177" s="581"/>
      <c r="I177" s="581"/>
      <c r="J177" s="581"/>
      <c r="K177" s="1000"/>
      <c r="L177" s="106"/>
      <c r="N177" s="867"/>
      <c r="O177" s="867"/>
    </row>
    <row r="178" spans="7:15" s="509" customFormat="1" x14ac:dyDescent="0.2">
      <c r="G178" s="581"/>
      <c r="H178" s="581"/>
      <c r="I178" s="581"/>
      <c r="J178" s="581"/>
      <c r="K178" s="1000"/>
      <c r="L178" s="106"/>
      <c r="N178" s="867"/>
      <c r="O178" s="867"/>
    </row>
    <row r="179" spans="7:15" s="509" customFormat="1" x14ac:dyDescent="0.2">
      <c r="G179" s="581"/>
      <c r="H179" s="581"/>
      <c r="I179" s="581"/>
      <c r="J179" s="581"/>
      <c r="K179" s="1000"/>
      <c r="L179" s="106"/>
      <c r="N179" s="867"/>
      <c r="O179" s="867"/>
    </row>
    <row r="180" spans="7:15" s="509" customFormat="1" x14ac:dyDescent="0.2">
      <c r="G180" s="581"/>
      <c r="H180" s="581"/>
      <c r="I180" s="581"/>
      <c r="J180" s="581"/>
      <c r="K180" s="1000"/>
      <c r="L180" s="106"/>
      <c r="N180" s="867"/>
      <c r="O180" s="867"/>
    </row>
    <row r="181" spans="7:15" s="509" customFormat="1" x14ac:dyDescent="0.2">
      <c r="G181" s="581"/>
      <c r="H181" s="581"/>
      <c r="I181" s="581"/>
      <c r="J181" s="581"/>
      <c r="K181" s="1000"/>
      <c r="L181" s="106"/>
      <c r="N181" s="867"/>
      <c r="O181" s="867"/>
    </row>
    <row r="182" spans="7:15" s="509" customFormat="1" x14ac:dyDescent="0.2">
      <c r="G182" s="581"/>
      <c r="H182" s="581"/>
      <c r="I182" s="581"/>
      <c r="J182" s="581"/>
      <c r="K182" s="1000"/>
      <c r="L182" s="106"/>
      <c r="N182" s="867"/>
      <c r="O182" s="867"/>
    </row>
    <row r="183" spans="7:15" s="509" customFormat="1" x14ac:dyDescent="0.2">
      <c r="G183" s="581"/>
      <c r="H183" s="581"/>
      <c r="I183" s="581"/>
      <c r="J183" s="581"/>
      <c r="K183" s="1000"/>
      <c r="L183" s="106"/>
      <c r="N183" s="867"/>
      <c r="O183" s="867"/>
    </row>
    <row r="184" spans="7:15" s="509" customFormat="1" x14ac:dyDescent="0.2">
      <c r="G184" s="581"/>
      <c r="H184" s="581"/>
      <c r="I184" s="581"/>
      <c r="J184" s="581"/>
      <c r="K184" s="1000"/>
      <c r="L184" s="106"/>
    </row>
    <row r="185" spans="7:15" s="509" customFormat="1" x14ac:dyDescent="0.2">
      <c r="G185" s="581"/>
      <c r="H185" s="581"/>
      <c r="I185" s="581"/>
      <c r="J185" s="581"/>
      <c r="K185" s="1000"/>
      <c r="L185" s="106"/>
    </row>
    <row r="186" spans="7:15" s="509" customFormat="1" x14ac:dyDescent="0.2">
      <c r="G186" s="581"/>
      <c r="H186" s="581"/>
      <c r="I186" s="581"/>
      <c r="J186" s="581"/>
      <c r="K186" s="1000"/>
      <c r="L186" s="106"/>
    </row>
    <row r="187" spans="7:15" s="509" customFormat="1" x14ac:dyDescent="0.2">
      <c r="G187" s="581"/>
      <c r="H187" s="581"/>
      <c r="I187" s="581"/>
      <c r="J187" s="581"/>
      <c r="K187" s="1000"/>
      <c r="L187" s="106"/>
    </row>
    <row r="188" spans="7:15" s="509" customFormat="1" x14ac:dyDescent="0.2">
      <c r="G188" s="581"/>
      <c r="H188" s="581"/>
      <c r="I188" s="581"/>
      <c r="J188" s="581"/>
      <c r="K188" s="1000"/>
      <c r="L188" s="106"/>
    </row>
    <row r="189" spans="7:15" s="509" customFormat="1" x14ac:dyDescent="0.2">
      <c r="G189" s="581"/>
      <c r="H189" s="581"/>
      <c r="I189" s="581"/>
      <c r="J189" s="581"/>
      <c r="K189" s="1000"/>
      <c r="L189" s="106"/>
    </row>
    <row r="190" spans="7:15" s="509" customFormat="1" x14ac:dyDescent="0.2">
      <c r="G190" s="581"/>
      <c r="H190" s="581"/>
      <c r="I190" s="581"/>
      <c r="J190" s="581"/>
      <c r="K190" s="1000"/>
      <c r="L190" s="106"/>
    </row>
    <row r="191" spans="7:15" s="509" customFormat="1" x14ac:dyDescent="0.2">
      <c r="G191" s="581"/>
      <c r="H191" s="581"/>
      <c r="I191" s="581"/>
      <c r="J191" s="581"/>
      <c r="K191" s="1000"/>
      <c r="L191" s="106"/>
    </row>
    <row r="192" spans="7:15" s="509" customFormat="1" x14ac:dyDescent="0.2">
      <c r="G192" s="581"/>
      <c r="H192" s="581"/>
      <c r="I192" s="581"/>
      <c r="J192" s="581"/>
      <c r="K192" s="1000"/>
      <c r="L192" s="106"/>
    </row>
    <row r="193" spans="1:19" s="509" customFormat="1" x14ac:dyDescent="0.2">
      <c r="G193" s="581"/>
      <c r="H193" s="581"/>
      <c r="I193" s="581"/>
      <c r="J193" s="581"/>
      <c r="K193" s="1000"/>
      <c r="L193" s="106"/>
    </row>
    <row r="194" spans="1:19" s="509" customFormat="1" x14ac:dyDescent="0.2">
      <c r="G194" s="581"/>
      <c r="H194" s="581"/>
      <c r="I194" s="581"/>
      <c r="J194" s="581"/>
      <c r="K194" s="1000"/>
      <c r="L194" s="106"/>
    </row>
    <row r="195" spans="1:19" s="509" customFormat="1" x14ac:dyDescent="0.2">
      <c r="G195" s="581"/>
      <c r="H195" s="581"/>
      <c r="I195" s="581"/>
      <c r="J195" s="581"/>
      <c r="K195" s="1000"/>
      <c r="L195" s="106"/>
    </row>
    <row r="196" spans="1:19" s="509" customFormat="1" x14ac:dyDescent="0.2">
      <c r="G196" s="581"/>
      <c r="H196" s="581"/>
      <c r="I196" s="581"/>
      <c r="J196" s="581"/>
      <c r="K196" s="1000"/>
      <c r="L196" s="106"/>
    </row>
    <row r="197" spans="1:19" s="509" customFormat="1" x14ac:dyDescent="0.2">
      <c r="G197" s="581"/>
      <c r="H197" s="581"/>
      <c r="I197" s="581"/>
      <c r="J197" s="581"/>
      <c r="K197" s="1000"/>
      <c r="L197" s="106"/>
    </row>
    <row r="198" spans="1:19" s="509" customFormat="1" x14ac:dyDescent="0.2">
      <c r="G198" s="581"/>
      <c r="H198" s="581"/>
      <c r="I198" s="581"/>
      <c r="J198" s="581"/>
      <c r="K198" s="1000"/>
      <c r="L198" s="106"/>
    </row>
    <row r="199" spans="1:19" s="509" customFormat="1" ht="15" x14ac:dyDescent="0.25">
      <c r="A199" s="1002"/>
      <c r="G199" s="581"/>
      <c r="H199" s="581"/>
      <c r="I199" s="581"/>
      <c r="J199" s="581"/>
      <c r="K199" s="1000"/>
      <c r="L199" s="106"/>
    </row>
    <row r="200" spans="1:19" s="509" customFormat="1" x14ac:dyDescent="0.2">
      <c r="G200" s="581"/>
      <c r="H200" s="581"/>
      <c r="I200" s="581"/>
      <c r="J200" s="581"/>
      <c r="K200" s="1000"/>
      <c r="L200" s="106"/>
      <c r="P200" s="581"/>
      <c r="Q200" s="581"/>
    </row>
    <row r="201" spans="1:19" s="509" customFormat="1" x14ac:dyDescent="0.2">
      <c r="G201" s="581"/>
      <c r="H201" s="581"/>
      <c r="I201" s="581"/>
      <c r="J201" s="581"/>
      <c r="K201" s="1000"/>
      <c r="L201" s="106"/>
      <c r="P201" s="867"/>
      <c r="Q201" s="867"/>
    </row>
    <row r="202" spans="1:19" s="509" customFormat="1" x14ac:dyDescent="0.2">
      <c r="G202" s="581"/>
      <c r="H202" s="581"/>
      <c r="I202" s="581"/>
      <c r="J202" s="581"/>
      <c r="K202" s="1000"/>
      <c r="L202" s="106"/>
      <c r="P202" s="867"/>
      <c r="Q202" s="867"/>
    </row>
    <row r="203" spans="1:19" x14ac:dyDescent="0.2">
      <c r="N203" s="16"/>
      <c r="O203" s="509"/>
      <c r="P203" s="867"/>
      <c r="Q203" s="867"/>
      <c r="R203" s="509"/>
      <c r="S203" s="509"/>
    </row>
    <row r="204" spans="1:19" x14ac:dyDescent="0.2">
      <c r="N204" s="16"/>
      <c r="O204" s="509"/>
      <c r="P204" s="867"/>
      <c r="Q204" s="867"/>
      <c r="R204" s="509"/>
      <c r="S204" s="509"/>
    </row>
    <row r="205" spans="1:19" x14ac:dyDescent="0.2">
      <c r="N205" s="16"/>
      <c r="O205" s="509"/>
      <c r="P205" s="867"/>
      <c r="Q205" s="867"/>
      <c r="R205" s="509"/>
      <c r="S205" s="509"/>
    </row>
    <row r="206" spans="1:19" x14ac:dyDescent="0.2">
      <c r="N206" s="16"/>
      <c r="O206" s="509"/>
      <c r="P206" s="867"/>
      <c r="Q206" s="867"/>
      <c r="R206" s="509"/>
      <c r="S206" s="509"/>
    </row>
    <row r="207" spans="1:19" x14ac:dyDescent="0.2">
      <c r="N207" s="16"/>
      <c r="O207" s="509"/>
      <c r="P207" s="867"/>
      <c r="Q207" s="867"/>
      <c r="R207" s="509"/>
      <c r="S207" s="509"/>
    </row>
    <row r="208" spans="1:19" x14ac:dyDescent="0.2">
      <c r="N208" s="16"/>
      <c r="O208" s="509"/>
      <c r="P208" s="867"/>
      <c r="Q208" s="867"/>
      <c r="R208" s="509"/>
      <c r="S208" s="509"/>
    </row>
    <row r="209" spans="14:19" x14ac:dyDescent="0.2">
      <c r="N209" s="16"/>
      <c r="O209" s="509"/>
      <c r="P209" s="867"/>
      <c r="Q209" s="867"/>
      <c r="R209" s="509"/>
      <c r="S209" s="509"/>
    </row>
    <row r="210" spans="14:19" x14ac:dyDescent="0.2">
      <c r="N210" s="16"/>
      <c r="O210" s="509"/>
      <c r="P210" s="867"/>
      <c r="Q210" s="867"/>
      <c r="R210" s="509"/>
      <c r="S210" s="509"/>
    </row>
    <row r="211" spans="14:19" x14ac:dyDescent="0.2">
      <c r="N211" s="16"/>
      <c r="O211" s="509"/>
      <c r="P211" s="867"/>
      <c r="Q211" s="867"/>
      <c r="R211" s="509"/>
      <c r="S211" s="509"/>
    </row>
    <row r="212" spans="14:19" x14ac:dyDescent="0.2">
      <c r="N212" s="16"/>
      <c r="O212" s="509"/>
      <c r="P212" s="867"/>
      <c r="Q212" s="867"/>
      <c r="R212" s="509"/>
      <c r="S212" s="509"/>
    </row>
    <row r="213" spans="14:19" x14ac:dyDescent="0.2">
      <c r="N213" s="16"/>
      <c r="O213" s="313"/>
      <c r="P213" s="335"/>
      <c r="Q213" s="335"/>
      <c r="R213" s="313"/>
    </row>
    <row r="214" spans="14:19" x14ac:dyDescent="0.2">
      <c r="N214" s="16"/>
      <c r="O214" s="313" t="s">
        <v>21</v>
      </c>
      <c r="P214" s="335"/>
      <c r="Q214" s="335">
        <f>G93</f>
        <v>12957</v>
      </c>
      <c r="R214" s="313"/>
    </row>
    <row r="215" spans="14:19" x14ac:dyDescent="0.2">
      <c r="O215" s="313"/>
      <c r="P215" s="313"/>
      <c r="Q215" s="313"/>
      <c r="R215" s="313"/>
    </row>
  </sheetData>
  <dataConsolidate/>
  <mergeCells count="24">
    <mergeCell ref="A53:A57"/>
    <mergeCell ref="A89:A93"/>
    <mergeCell ref="A95:A99"/>
    <mergeCell ref="A59:A63"/>
    <mergeCell ref="A65:A69"/>
    <mergeCell ref="A71:A75"/>
    <mergeCell ref="A77:A81"/>
    <mergeCell ref="A83:A87"/>
    <mergeCell ref="A113:A117"/>
    <mergeCell ref="A5:A9"/>
    <mergeCell ref="A123:J123"/>
    <mergeCell ref="A126:J126"/>
    <mergeCell ref="A124:J124"/>
    <mergeCell ref="A125:J125"/>
    <mergeCell ref="A101:A105"/>
    <mergeCell ref="A107:A111"/>
    <mergeCell ref="A121:J121"/>
    <mergeCell ref="A11:A15"/>
    <mergeCell ref="A17:A21"/>
    <mergeCell ref="A23:A27"/>
    <mergeCell ref="A29:A33"/>
    <mergeCell ref="A35:A39"/>
    <mergeCell ref="A41:A45"/>
    <mergeCell ref="A47:A51"/>
  </mergeCells>
  <hyperlinks>
    <hyperlink ref="A1" location="Contents!A1" tooltip="Contents Page" display="Return to Contents Page"/>
    <hyperlink ref="K2" location="'1.1'!A128" display="(Go to Quarterly chart)"/>
  </hyperlinks>
  <pageMargins left="0.74803149606299213" right="0.74803149606299213" top="0.55118110236220474" bottom="0.98425196850393704" header="0.51181102362204722" footer="0.51181102362204722"/>
  <pageSetup paperSize="9" scale="77" fitToHeight="2" orientation="portrait" r:id="rId1"/>
  <headerFooter alignWithMargins="0"/>
  <rowBreaks count="1" manualBreakCount="1">
    <brk id="70" max="9" man="1"/>
  </rowBreaks>
  <ignoredErrors>
    <ignoredError sqref="I105 I11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50"/>
  <sheetViews>
    <sheetView showGridLines="0" zoomScaleNormal="100" workbookViewId="0">
      <pane xSplit="2" ySplit="4" topLeftCell="C5" activePane="bottomRight" state="frozen"/>
      <selection pane="topRight"/>
      <selection pane="bottomLeft"/>
      <selection pane="bottomRight" activeCell="A2" sqref="A2"/>
    </sheetView>
  </sheetViews>
  <sheetFormatPr defaultColWidth="9.28515625" defaultRowHeight="12.75" x14ac:dyDescent="0.2"/>
  <cols>
    <col min="1" max="1" width="6.7109375" style="182" customWidth="1"/>
    <col min="2" max="2" width="43.7109375" style="183" customWidth="1"/>
    <col min="3" max="13" width="7.42578125" style="186" customWidth="1"/>
    <col min="14" max="14" width="8.28515625" style="186" customWidth="1"/>
    <col min="15" max="15" width="9.5703125" style="186" customWidth="1"/>
    <col min="16" max="16" width="0.28515625" style="182" customWidth="1"/>
    <col min="17" max="17" width="11.7109375" style="182" customWidth="1"/>
    <col min="18" max="16384" width="9.28515625" style="182"/>
  </cols>
  <sheetData>
    <row r="1" spans="1:19" ht="16.5" customHeight="1" x14ac:dyDescent="0.2">
      <c r="A1" s="124" t="s">
        <v>85</v>
      </c>
      <c r="O1" s="645"/>
      <c r="P1" s="644"/>
      <c r="Q1" s="644"/>
      <c r="R1" s="644"/>
      <c r="S1" s="644"/>
    </row>
    <row r="2" spans="1:19" ht="17.25" x14ac:dyDescent="0.25">
      <c r="A2" s="858" t="s">
        <v>357</v>
      </c>
      <c r="K2" s="645"/>
      <c r="L2" s="645"/>
      <c r="M2" s="645"/>
      <c r="N2" s="645"/>
      <c r="O2" s="645"/>
      <c r="P2" s="644"/>
      <c r="Q2" s="558" t="s">
        <v>248</v>
      </c>
      <c r="R2" s="644"/>
      <c r="S2" s="644"/>
    </row>
    <row r="3" spans="1:19" ht="15.75" x14ac:dyDescent="0.25">
      <c r="A3" s="809"/>
      <c r="K3" s="332"/>
      <c r="L3" s="332"/>
      <c r="M3" s="332"/>
      <c r="N3" s="332"/>
      <c r="O3" s="332"/>
      <c r="P3" s="883"/>
      <c r="Q3" s="558" t="s">
        <v>160</v>
      </c>
      <c r="R3" s="644"/>
      <c r="S3" s="644"/>
    </row>
    <row r="4" spans="1:19" s="187" customFormat="1" ht="111" customHeight="1" x14ac:dyDescent="0.2">
      <c r="A4" s="304"/>
      <c r="B4" s="305"/>
      <c r="C4" s="306" t="s">
        <v>25</v>
      </c>
      <c r="D4" s="306" t="s">
        <v>26</v>
      </c>
      <c r="E4" s="306" t="s">
        <v>27</v>
      </c>
      <c r="F4" s="306" t="s">
        <v>275</v>
      </c>
      <c r="G4" s="306" t="s">
        <v>28</v>
      </c>
      <c r="H4" s="306" t="s">
        <v>29</v>
      </c>
      <c r="I4" s="306" t="s">
        <v>30</v>
      </c>
      <c r="J4" s="306" t="s">
        <v>31</v>
      </c>
      <c r="K4" s="881" t="s">
        <v>32</v>
      </c>
      <c r="L4" s="881" t="s">
        <v>33</v>
      </c>
      <c r="M4" s="881" t="s">
        <v>34</v>
      </c>
      <c r="N4" s="881" t="s">
        <v>361</v>
      </c>
      <c r="O4" s="881" t="s">
        <v>123</v>
      </c>
      <c r="P4" s="882"/>
    </row>
    <row r="5" spans="1:19" ht="21.75" customHeight="1" x14ac:dyDescent="0.2">
      <c r="A5" s="1192" t="s">
        <v>124</v>
      </c>
      <c r="B5" s="684" t="s">
        <v>353</v>
      </c>
      <c r="C5" s="686">
        <v>140</v>
      </c>
      <c r="D5" s="686">
        <v>170</v>
      </c>
      <c r="E5" s="686">
        <v>223</v>
      </c>
      <c r="F5" s="686">
        <v>294</v>
      </c>
      <c r="G5" s="686">
        <v>216</v>
      </c>
      <c r="H5" s="686">
        <v>189</v>
      </c>
      <c r="I5" s="686">
        <v>187</v>
      </c>
      <c r="J5" s="686">
        <v>168</v>
      </c>
      <c r="K5" s="686">
        <v>161</v>
      </c>
      <c r="L5" s="686">
        <v>278</v>
      </c>
      <c r="M5" s="686">
        <v>284</v>
      </c>
      <c r="N5" s="686">
        <v>1</v>
      </c>
      <c r="O5" s="696">
        <f>SUM(C5:N5)</f>
        <v>2311</v>
      </c>
      <c r="P5" s="696"/>
      <c r="Q5" s="644"/>
      <c r="R5" s="644"/>
    </row>
    <row r="6" spans="1:19" ht="21.75" customHeight="1" x14ac:dyDescent="0.2">
      <c r="A6" s="1193"/>
      <c r="B6" s="190" t="s">
        <v>354</v>
      </c>
      <c r="C6" s="687">
        <v>181</v>
      </c>
      <c r="D6" s="687">
        <v>257</v>
      </c>
      <c r="E6" s="687">
        <v>355</v>
      </c>
      <c r="F6" s="687">
        <v>420</v>
      </c>
      <c r="G6" s="687">
        <v>316</v>
      </c>
      <c r="H6" s="687">
        <v>236</v>
      </c>
      <c r="I6" s="687">
        <v>301</v>
      </c>
      <c r="J6" s="687">
        <v>202</v>
      </c>
      <c r="K6" s="687">
        <v>208</v>
      </c>
      <c r="L6" s="687">
        <v>371</v>
      </c>
      <c r="M6" s="687">
        <v>425</v>
      </c>
      <c r="N6" s="687">
        <v>0</v>
      </c>
      <c r="O6" s="697">
        <f>SUM(C6:N6)</f>
        <v>3272</v>
      </c>
      <c r="P6" s="697"/>
      <c r="Q6" s="644"/>
      <c r="R6" s="644"/>
    </row>
    <row r="7" spans="1:19" ht="21.75" customHeight="1" x14ac:dyDescent="0.2">
      <c r="A7" s="1193"/>
      <c r="B7" s="684" t="s">
        <v>355</v>
      </c>
      <c r="C7" s="686">
        <v>196</v>
      </c>
      <c r="D7" s="686">
        <v>281</v>
      </c>
      <c r="E7" s="686">
        <v>383</v>
      </c>
      <c r="F7" s="686">
        <v>418</v>
      </c>
      <c r="G7" s="686">
        <v>339</v>
      </c>
      <c r="H7" s="686">
        <v>257</v>
      </c>
      <c r="I7" s="686">
        <v>322</v>
      </c>
      <c r="J7" s="686">
        <v>267</v>
      </c>
      <c r="K7" s="686">
        <v>248</v>
      </c>
      <c r="L7" s="686">
        <v>422</v>
      </c>
      <c r="M7" s="686">
        <v>468</v>
      </c>
      <c r="N7" s="686">
        <v>1</v>
      </c>
      <c r="O7" s="696">
        <f t="shared" ref="O7:O14" si="0">SUM(C7:N7)</f>
        <v>3602</v>
      </c>
      <c r="P7" s="696"/>
      <c r="Q7" s="644"/>
      <c r="R7" s="644"/>
    </row>
    <row r="8" spans="1:19" ht="21.75" hidden="1" customHeight="1" x14ac:dyDescent="0.2">
      <c r="A8" s="1193"/>
      <c r="B8" s="190" t="s">
        <v>356</v>
      </c>
      <c r="C8" s="888"/>
      <c r="D8" s="687"/>
      <c r="E8" s="687"/>
      <c r="F8" s="687"/>
      <c r="G8" s="687"/>
      <c r="H8" s="687"/>
      <c r="I8" s="687"/>
      <c r="J8" s="687"/>
      <c r="K8" s="687"/>
      <c r="L8" s="687"/>
      <c r="M8" s="687"/>
      <c r="N8" s="687"/>
      <c r="O8" s="697">
        <f t="shared" si="0"/>
        <v>0</v>
      </c>
      <c r="P8" s="697"/>
      <c r="Q8" s="644"/>
      <c r="R8" s="644"/>
    </row>
    <row r="9" spans="1:19" ht="21.75" customHeight="1" x14ac:dyDescent="0.2">
      <c r="A9" s="1193"/>
      <c r="B9" s="190" t="s">
        <v>362</v>
      </c>
      <c r="C9" s="687">
        <f>SUM(C5:C8)</f>
        <v>517</v>
      </c>
      <c r="D9" s="687">
        <f t="shared" ref="D9:N9" si="1">SUM(D5:D8)</f>
        <v>708</v>
      </c>
      <c r="E9" s="687">
        <f t="shared" si="1"/>
        <v>961</v>
      </c>
      <c r="F9" s="687">
        <f t="shared" si="1"/>
        <v>1132</v>
      </c>
      <c r="G9" s="687">
        <f t="shared" si="1"/>
        <v>871</v>
      </c>
      <c r="H9" s="687">
        <f t="shared" si="1"/>
        <v>682</v>
      </c>
      <c r="I9" s="687">
        <f t="shared" si="1"/>
        <v>810</v>
      </c>
      <c r="J9" s="687">
        <f t="shared" si="1"/>
        <v>637</v>
      </c>
      <c r="K9" s="687">
        <f t="shared" si="1"/>
        <v>617</v>
      </c>
      <c r="L9" s="687">
        <f t="shared" si="1"/>
        <v>1071</v>
      </c>
      <c r="M9" s="687">
        <f t="shared" si="1"/>
        <v>1177</v>
      </c>
      <c r="N9" s="687">
        <f t="shared" si="1"/>
        <v>2</v>
      </c>
      <c r="O9" s="697">
        <f>SUM(C9:N9)</f>
        <v>9185</v>
      </c>
      <c r="P9" s="697"/>
      <c r="Q9" s="260"/>
      <c r="R9" s="644"/>
    </row>
    <row r="10" spans="1:19" ht="21.75" hidden="1" customHeight="1" x14ac:dyDescent="0.2">
      <c r="A10" s="1193"/>
      <c r="B10" s="695" t="s">
        <v>291</v>
      </c>
      <c r="C10" s="686">
        <v>227</v>
      </c>
      <c r="D10" s="686">
        <v>249</v>
      </c>
      <c r="E10" s="686">
        <v>359</v>
      </c>
      <c r="F10" s="686">
        <v>448</v>
      </c>
      <c r="G10" s="686">
        <v>315</v>
      </c>
      <c r="H10" s="686">
        <v>204</v>
      </c>
      <c r="I10" s="686">
        <v>295</v>
      </c>
      <c r="J10" s="686">
        <v>269</v>
      </c>
      <c r="K10" s="686">
        <v>207</v>
      </c>
      <c r="L10" s="686">
        <v>383</v>
      </c>
      <c r="M10" s="686">
        <v>441</v>
      </c>
      <c r="N10" s="686">
        <v>2</v>
      </c>
      <c r="O10" s="696">
        <f t="shared" si="0"/>
        <v>3399</v>
      </c>
      <c r="P10" s="696"/>
      <c r="Q10" s="650"/>
      <c r="R10" s="650"/>
    </row>
    <row r="11" spans="1:19" s="506" customFormat="1" ht="21.75" hidden="1" customHeight="1" x14ac:dyDescent="0.2">
      <c r="A11" s="1193"/>
      <c r="B11" s="664" t="s">
        <v>292</v>
      </c>
      <c r="C11" s="888">
        <v>169</v>
      </c>
      <c r="D11" s="687">
        <v>205</v>
      </c>
      <c r="E11" s="687">
        <v>338</v>
      </c>
      <c r="F11" s="687">
        <v>406</v>
      </c>
      <c r="G11" s="687">
        <v>256</v>
      </c>
      <c r="H11" s="687">
        <v>216</v>
      </c>
      <c r="I11" s="687">
        <v>264</v>
      </c>
      <c r="J11" s="687">
        <v>227</v>
      </c>
      <c r="K11" s="687">
        <v>200</v>
      </c>
      <c r="L11" s="687">
        <v>326</v>
      </c>
      <c r="M11" s="687">
        <v>324</v>
      </c>
      <c r="N11" s="687">
        <v>1</v>
      </c>
      <c r="O11" s="689">
        <f>SUM(C11:N11)</f>
        <v>2932</v>
      </c>
      <c r="P11" s="689"/>
      <c r="Q11" s="650"/>
      <c r="R11" s="650"/>
    </row>
    <row r="12" spans="1:19" s="644" customFormat="1" ht="21.75" customHeight="1" x14ac:dyDescent="0.2">
      <c r="A12" s="1193"/>
      <c r="B12" s="695" t="s">
        <v>293</v>
      </c>
      <c r="C12" s="686">
        <v>197</v>
      </c>
      <c r="D12" s="686">
        <v>220</v>
      </c>
      <c r="E12" s="686">
        <v>279</v>
      </c>
      <c r="F12" s="686">
        <v>374</v>
      </c>
      <c r="G12" s="686">
        <v>293</v>
      </c>
      <c r="H12" s="686">
        <v>215</v>
      </c>
      <c r="I12" s="686">
        <v>250</v>
      </c>
      <c r="J12" s="686">
        <v>248</v>
      </c>
      <c r="K12" s="686">
        <v>196</v>
      </c>
      <c r="L12" s="686">
        <v>338</v>
      </c>
      <c r="M12" s="686">
        <v>379</v>
      </c>
      <c r="N12" s="686">
        <v>5</v>
      </c>
      <c r="O12" s="696">
        <f t="shared" si="0"/>
        <v>2994</v>
      </c>
      <c r="P12" s="696"/>
      <c r="Q12" s="650"/>
      <c r="R12" s="650"/>
    </row>
    <row r="13" spans="1:19" s="644" customFormat="1" ht="21.75" hidden="1" customHeight="1" x14ac:dyDescent="0.2">
      <c r="A13" s="1193"/>
      <c r="B13" s="664" t="s">
        <v>294</v>
      </c>
      <c r="C13" s="688">
        <v>185</v>
      </c>
      <c r="D13" s="688">
        <v>233</v>
      </c>
      <c r="E13" s="688">
        <v>287</v>
      </c>
      <c r="F13" s="688">
        <v>352</v>
      </c>
      <c r="G13" s="688">
        <v>265</v>
      </c>
      <c r="H13" s="688">
        <v>205</v>
      </c>
      <c r="I13" s="688">
        <v>217</v>
      </c>
      <c r="J13" s="688">
        <v>219</v>
      </c>
      <c r="K13" s="688">
        <v>198</v>
      </c>
      <c r="L13" s="688">
        <v>377</v>
      </c>
      <c r="M13" s="688">
        <v>344</v>
      </c>
      <c r="N13" s="688">
        <v>0</v>
      </c>
      <c r="O13" s="689">
        <f t="shared" si="0"/>
        <v>2882</v>
      </c>
      <c r="P13" s="689"/>
      <c r="Q13" s="650"/>
      <c r="R13" s="650"/>
    </row>
    <row r="14" spans="1:19" s="644" customFormat="1" ht="21.75" hidden="1" customHeight="1" x14ac:dyDescent="0.2">
      <c r="A14" s="1193"/>
      <c r="B14" s="695" t="s">
        <v>269</v>
      </c>
      <c r="C14" s="686">
        <f>SUM(C10:C13)</f>
        <v>778</v>
      </c>
      <c r="D14" s="686">
        <f t="shared" ref="D14:N14" si="2">SUM(D10:D13)</f>
        <v>907</v>
      </c>
      <c r="E14" s="686">
        <f t="shared" si="2"/>
        <v>1263</v>
      </c>
      <c r="F14" s="686">
        <f t="shared" si="2"/>
        <v>1580</v>
      </c>
      <c r="G14" s="686">
        <f t="shared" si="2"/>
        <v>1129</v>
      </c>
      <c r="H14" s="686">
        <f t="shared" si="2"/>
        <v>840</v>
      </c>
      <c r="I14" s="686">
        <f t="shared" si="2"/>
        <v>1026</v>
      </c>
      <c r="J14" s="686">
        <f t="shared" si="2"/>
        <v>963</v>
      </c>
      <c r="K14" s="686">
        <f t="shared" si="2"/>
        <v>801</v>
      </c>
      <c r="L14" s="686">
        <f t="shared" si="2"/>
        <v>1424</v>
      </c>
      <c r="M14" s="686">
        <f t="shared" si="2"/>
        <v>1488</v>
      </c>
      <c r="N14" s="686">
        <f t="shared" si="2"/>
        <v>8</v>
      </c>
      <c r="O14" s="696">
        <f t="shared" si="0"/>
        <v>12207</v>
      </c>
      <c r="P14" s="696"/>
      <c r="Q14" s="650"/>
      <c r="R14" s="650"/>
    </row>
    <row r="15" spans="1:19" ht="21.75" customHeight="1" x14ac:dyDescent="0.2">
      <c r="A15" s="1193"/>
      <c r="B15" s="190" t="s">
        <v>582</v>
      </c>
      <c r="C15" s="687">
        <f>C7-C12</f>
        <v>-1</v>
      </c>
      <c r="D15" s="687">
        <f t="shared" ref="D15:O15" si="3">D7-D12</f>
        <v>61</v>
      </c>
      <c r="E15" s="687">
        <f t="shared" si="3"/>
        <v>104</v>
      </c>
      <c r="F15" s="687">
        <f t="shared" si="3"/>
        <v>44</v>
      </c>
      <c r="G15" s="687">
        <f t="shared" si="3"/>
        <v>46</v>
      </c>
      <c r="H15" s="687">
        <f t="shared" si="3"/>
        <v>42</v>
      </c>
      <c r="I15" s="687">
        <f t="shared" si="3"/>
        <v>72</v>
      </c>
      <c r="J15" s="687">
        <f t="shared" si="3"/>
        <v>19</v>
      </c>
      <c r="K15" s="687">
        <f t="shared" si="3"/>
        <v>52</v>
      </c>
      <c r="L15" s="687">
        <f t="shared" si="3"/>
        <v>84</v>
      </c>
      <c r="M15" s="687">
        <f t="shared" si="3"/>
        <v>89</v>
      </c>
      <c r="N15" s="687">
        <f t="shared" si="3"/>
        <v>-4</v>
      </c>
      <c r="O15" s="697">
        <f t="shared" si="3"/>
        <v>608</v>
      </c>
      <c r="P15" s="697"/>
      <c r="Q15" s="260"/>
      <c r="R15" s="650"/>
    </row>
    <row r="16" spans="1:19" s="644" customFormat="1" ht="21.75" customHeight="1" x14ac:dyDescent="0.2">
      <c r="A16" s="1193"/>
      <c r="B16" s="684" t="s">
        <v>584</v>
      </c>
      <c r="C16" s="686">
        <f>C7-C6</f>
        <v>15</v>
      </c>
      <c r="D16" s="686">
        <f t="shared" ref="D16:O16" si="4">D7-D6</f>
        <v>24</v>
      </c>
      <c r="E16" s="686">
        <f t="shared" si="4"/>
        <v>28</v>
      </c>
      <c r="F16" s="686">
        <f t="shared" si="4"/>
        <v>-2</v>
      </c>
      <c r="G16" s="686">
        <f t="shared" si="4"/>
        <v>23</v>
      </c>
      <c r="H16" s="686">
        <f t="shared" si="4"/>
        <v>21</v>
      </c>
      <c r="I16" s="686">
        <f t="shared" si="4"/>
        <v>21</v>
      </c>
      <c r="J16" s="686">
        <f t="shared" si="4"/>
        <v>65</v>
      </c>
      <c r="K16" s="686">
        <f t="shared" si="4"/>
        <v>40</v>
      </c>
      <c r="L16" s="686">
        <f t="shared" si="4"/>
        <v>51</v>
      </c>
      <c r="M16" s="686">
        <f t="shared" si="4"/>
        <v>43</v>
      </c>
      <c r="N16" s="686">
        <f t="shared" si="4"/>
        <v>1</v>
      </c>
      <c r="O16" s="696">
        <f t="shared" si="4"/>
        <v>330</v>
      </c>
      <c r="P16" s="696"/>
      <c r="Q16" s="260"/>
      <c r="R16" s="650"/>
    </row>
    <row r="17" spans="1:18" ht="21.75" customHeight="1" x14ac:dyDescent="0.2">
      <c r="A17" s="1193"/>
      <c r="B17" s="190" t="s">
        <v>487</v>
      </c>
      <c r="C17" s="687">
        <v>143504</v>
      </c>
      <c r="D17" s="687">
        <v>161725</v>
      </c>
      <c r="E17" s="687">
        <v>216205</v>
      </c>
      <c r="F17" s="687">
        <v>343542</v>
      </c>
      <c r="G17" s="687">
        <v>144838</v>
      </c>
      <c r="H17" s="687">
        <v>151284</v>
      </c>
      <c r="I17" s="687">
        <v>117397</v>
      </c>
      <c r="J17" s="687">
        <v>146002</v>
      </c>
      <c r="K17" s="687">
        <v>139274</v>
      </c>
      <c r="L17" s="687">
        <v>148528</v>
      </c>
      <c r="M17" s="687">
        <v>181368</v>
      </c>
      <c r="N17" s="687" t="s">
        <v>167</v>
      </c>
      <c r="O17" s="697">
        <f>SUM(C17:N17)</f>
        <v>1893667</v>
      </c>
      <c r="P17" s="697"/>
      <c r="Q17" s="1189"/>
      <c r="R17" s="1190"/>
    </row>
    <row r="18" spans="1:18" ht="21.75" customHeight="1" x14ac:dyDescent="0.2">
      <c r="A18" s="1193"/>
      <c r="B18" s="684" t="s">
        <v>486</v>
      </c>
      <c r="C18" s="693">
        <f>C17/10000</f>
        <v>14.3504</v>
      </c>
      <c r="D18" s="693">
        <f t="shared" ref="D18:M18" si="5">D17/10000</f>
        <v>16.172499999999999</v>
      </c>
      <c r="E18" s="693">
        <f t="shared" si="5"/>
        <v>21.6205</v>
      </c>
      <c r="F18" s="693">
        <f t="shared" si="5"/>
        <v>34.354199999999999</v>
      </c>
      <c r="G18" s="693">
        <f t="shared" si="5"/>
        <v>14.4838</v>
      </c>
      <c r="H18" s="693">
        <f t="shared" si="5"/>
        <v>15.128399999999999</v>
      </c>
      <c r="I18" s="693">
        <f t="shared" si="5"/>
        <v>11.739699999999999</v>
      </c>
      <c r="J18" s="693">
        <f t="shared" si="5"/>
        <v>14.600199999999999</v>
      </c>
      <c r="K18" s="693">
        <f t="shared" si="5"/>
        <v>13.9274</v>
      </c>
      <c r="L18" s="693">
        <f t="shared" si="5"/>
        <v>14.8528</v>
      </c>
      <c r="M18" s="693">
        <f t="shared" si="5"/>
        <v>18.136800000000001</v>
      </c>
      <c r="N18" s="693" t="s">
        <v>167</v>
      </c>
      <c r="O18" s="699">
        <f>O17/10000</f>
        <v>189.36670000000001</v>
      </c>
      <c r="P18" s="699"/>
      <c r="Q18" s="1191"/>
      <c r="R18" s="1190"/>
    </row>
    <row r="19" spans="1:18" ht="21.75" customHeight="1" x14ac:dyDescent="0.2">
      <c r="A19" s="1193"/>
      <c r="B19" s="190" t="s">
        <v>587</v>
      </c>
      <c r="C19" s="259">
        <f>C7/C18</f>
        <v>13.658155870219645</v>
      </c>
      <c r="D19" s="259">
        <f t="shared" ref="D19:O19" si="6">D7/D18</f>
        <v>17.375173906322463</v>
      </c>
      <c r="E19" s="259">
        <f t="shared" si="6"/>
        <v>17.714668948451703</v>
      </c>
      <c r="F19" s="259">
        <f t="shared" si="6"/>
        <v>12.167362360351865</v>
      </c>
      <c r="G19" s="259">
        <f t="shared" si="6"/>
        <v>23.405459893121972</v>
      </c>
      <c r="H19" s="259">
        <f t="shared" si="6"/>
        <v>16.987916765817932</v>
      </c>
      <c r="I19" s="259">
        <f t="shared" si="6"/>
        <v>27.428298849203983</v>
      </c>
      <c r="J19" s="259">
        <f t="shared" si="6"/>
        <v>18.287420720264105</v>
      </c>
      <c r="K19" s="259">
        <f t="shared" si="6"/>
        <v>17.806625788014991</v>
      </c>
      <c r="L19" s="259">
        <f t="shared" si="6"/>
        <v>28.412151244209845</v>
      </c>
      <c r="M19" s="259">
        <f t="shared" si="6"/>
        <v>25.803890432711391</v>
      </c>
      <c r="N19" s="259" t="s">
        <v>167</v>
      </c>
      <c r="O19" s="815">
        <f t="shared" si="6"/>
        <v>19.021295718835464</v>
      </c>
      <c r="P19" s="815"/>
      <c r="Q19" s="260"/>
      <c r="R19" s="650"/>
    </row>
    <row r="20" spans="1:18" s="317" customFormat="1" ht="21" customHeight="1" x14ac:dyDescent="0.2">
      <c r="A20" s="530"/>
      <c r="B20" s="732"/>
      <c r="C20" s="531"/>
      <c r="D20" s="531"/>
      <c r="E20" s="531"/>
      <c r="F20" s="531"/>
      <c r="G20" s="531"/>
      <c r="H20" s="531"/>
      <c r="I20" s="531"/>
      <c r="J20" s="531"/>
      <c r="K20" s="531"/>
      <c r="L20" s="531"/>
      <c r="M20" s="531"/>
      <c r="N20" s="531"/>
      <c r="O20" s="339"/>
      <c r="P20" s="339"/>
    </row>
    <row r="21" spans="1:18" ht="21" customHeight="1" x14ac:dyDescent="0.2">
      <c r="A21" s="1196" t="s">
        <v>125</v>
      </c>
      <c r="B21" s="684" t="s">
        <v>353</v>
      </c>
      <c r="C21" s="686">
        <v>148</v>
      </c>
      <c r="D21" s="686">
        <v>152</v>
      </c>
      <c r="E21" s="686">
        <v>86</v>
      </c>
      <c r="F21" s="686">
        <v>162</v>
      </c>
      <c r="G21" s="686">
        <v>147</v>
      </c>
      <c r="H21" s="686">
        <v>156</v>
      </c>
      <c r="I21" s="686">
        <v>124</v>
      </c>
      <c r="J21" s="686">
        <v>183</v>
      </c>
      <c r="K21" s="686">
        <v>167</v>
      </c>
      <c r="L21" s="686">
        <v>233</v>
      </c>
      <c r="M21" s="686">
        <v>253</v>
      </c>
      <c r="N21" s="686">
        <v>0</v>
      </c>
      <c r="O21" s="696">
        <f t="shared" ref="O21:O30" si="7">SUM(C21:N21)</f>
        <v>1811</v>
      </c>
      <c r="P21" s="696"/>
      <c r="Q21" s="644"/>
      <c r="R21" s="644"/>
    </row>
    <row r="22" spans="1:18" ht="21" customHeight="1" x14ac:dyDescent="0.2">
      <c r="A22" s="1196"/>
      <c r="B22" s="685" t="s">
        <v>354</v>
      </c>
      <c r="C22" s="688">
        <v>124</v>
      </c>
      <c r="D22" s="688">
        <v>163</v>
      </c>
      <c r="E22" s="688">
        <v>225</v>
      </c>
      <c r="F22" s="688">
        <v>326</v>
      </c>
      <c r="G22" s="688">
        <v>167</v>
      </c>
      <c r="H22" s="688">
        <v>234</v>
      </c>
      <c r="I22" s="688">
        <v>183</v>
      </c>
      <c r="J22" s="688">
        <v>203</v>
      </c>
      <c r="K22" s="688">
        <v>156</v>
      </c>
      <c r="L22" s="688">
        <v>272</v>
      </c>
      <c r="M22" s="688">
        <v>366</v>
      </c>
      <c r="N22" s="688">
        <v>2</v>
      </c>
      <c r="O22" s="689">
        <f t="shared" si="7"/>
        <v>2421</v>
      </c>
      <c r="P22" s="689"/>
      <c r="Q22" s="644"/>
      <c r="R22" s="644"/>
    </row>
    <row r="23" spans="1:18" ht="21" customHeight="1" x14ac:dyDescent="0.2">
      <c r="A23" s="1196"/>
      <c r="B23" s="684" t="s">
        <v>355</v>
      </c>
      <c r="C23" s="686">
        <v>153</v>
      </c>
      <c r="D23" s="686">
        <v>233</v>
      </c>
      <c r="E23" s="686">
        <v>258</v>
      </c>
      <c r="F23" s="686">
        <v>395</v>
      </c>
      <c r="G23" s="686">
        <v>282</v>
      </c>
      <c r="H23" s="686">
        <v>178</v>
      </c>
      <c r="I23" s="686">
        <v>292</v>
      </c>
      <c r="J23" s="686">
        <v>223</v>
      </c>
      <c r="K23" s="686">
        <v>228</v>
      </c>
      <c r="L23" s="686">
        <v>327</v>
      </c>
      <c r="M23" s="686">
        <v>419</v>
      </c>
      <c r="N23" s="686">
        <v>4</v>
      </c>
      <c r="O23" s="696">
        <f t="shared" si="7"/>
        <v>2992</v>
      </c>
      <c r="P23" s="696"/>
      <c r="Q23" s="644"/>
      <c r="R23" s="644"/>
    </row>
    <row r="24" spans="1:18" ht="21" hidden="1" customHeight="1" x14ac:dyDescent="0.2">
      <c r="A24" s="1196"/>
      <c r="B24" s="685" t="s">
        <v>356</v>
      </c>
      <c r="C24" s="703"/>
      <c r="D24" s="688"/>
      <c r="E24" s="688"/>
      <c r="F24" s="688"/>
      <c r="G24" s="688"/>
      <c r="H24" s="688"/>
      <c r="I24" s="688"/>
      <c r="J24" s="688"/>
      <c r="K24" s="688"/>
      <c r="L24" s="688"/>
      <c r="M24" s="688"/>
      <c r="N24" s="688"/>
      <c r="O24" s="689">
        <f t="shared" si="7"/>
        <v>0</v>
      </c>
      <c r="P24" s="689"/>
      <c r="Q24" s="644"/>
      <c r="R24" s="644"/>
    </row>
    <row r="25" spans="1:18" ht="21" customHeight="1" x14ac:dyDescent="0.2">
      <c r="A25" s="1196"/>
      <c r="B25" s="685" t="s">
        <v>362</v>
      </c>
      <c r="C25" s="688">
        <f t="shared" ref="C25:N25" si="8">SUM(C21:C24)</f>
        <v>425</v>
      </c>
      <c r="D25" s="688">
        <f t="shared" si="8"/>
        <v>548</v>
      </c>
      <c r="E25" s="688">
        <f t="shared" si="8"/>
        <v>569</v>
      </c>
      <c r="F25" s="688">
        <f t="shared" si="8"/>
        <v>883</v>
      </c>
      <c r="G25" s="688">
        <f t="shared" si="8"/>
        <v>596</v>
      </c>
      <c r="H25" s="688">
        <f t="shared" si="8"/>
        <v>568</v>
      </c>
      <c r="I25" s="688">
        <f t="shared" si="8"/>
        <v>599</v>
      </c>
      <c r="J25" s="688">
        <f t="shared" si="8"/>
        <v>609</v>
      </c>
      <c r="K25" s="688">
        <f t="shared" si="8"/>
        <v>551</v>
      </c>
      <c r="L25" s="688">
        <f t="shared" si="8"/>
        <v>832</v>
      </c>
      <c r="M25" s="688">
        <f t="shared" si="8"/>
        <v>1038</v>
      </c>
      <c r="N25" s="688">
        <f t="shared" si="8"/>
        <v>6</v>
      </c>
      <c r="O25" s="689">
        <f t="shared" si="7"/>
        <v>7224</v>
      </c>
      <c r="P25" s="689"/>
      <c r="Q25" s="644"/>
      <c r="R25" s="644"/>
    </row>
    <row r="26" spans="1:18" s="644" customFormat="1" ht="21.75" hidden="1" customHeight="1" x14ac:dyDescent="0.2">
      <c r="A26" s="1196"/>
      <c r="B26" s="664" t="s">
        <v>291</v>
      </c>
      <c r="C26" s="688">
        <v>210</v>
      </c>
      <c r="D26" s="688">
        <v>191</v>
      </c>
      <c r="E26" s="688">
        <v>298</v>
      </c>
      <c r="F26" s="688">
        <v>430</v>
      </c>
      <c r="G26" s="688">
        <v>292</v>
      </c>
      <c r="H26" s="688">
        <v>218</v>
      </c>
      <c r="I26" s="688">
        <v>271</v>
      </c>
      <c r="J26" s="688">
        <v>247</v>
      </c>
      <c r="K26" s="688">
        <v>185</v>
      </c>
      <c r="L26" s="688">
        <v>314</v>
      </c>
      <c r="M26" s="688">
        <v>350</v>
      </c>
      <c r="N26" s="688">
        <v>5</v>
      </c>
      <c r="O26" s="689">
        <f t="shared" si="7"/>
        <v>3011</v>
      </c>
      <c r="P26" s="689"/>
      <c r="Q26" s="650"/>
      <c r="R26" s="650"/>
    </row>
    <row r="27" spans="1:18" s="644" customFormat="1" ht="21.75" hidden="1" customHeight="1" x14ac:dyDescent="0.2">
      <c r="A27" s="1196"/>
      <c r="B27" s="664" t="s">
        <v>292</v>
      </c>
      <c r="C27" s="688">
        <v>226</v>
      </c>
      <c r="D27" s="688">
        <v>193</v>
      </c>
      <c r="E27" s="688">
        <v>298</v>
      </c>
      <c r="F27" s="688">
        <v>399</v>
      </c>
      <c r="G27" s="688">
        <v>295</v>
      </c>
      <c r="H27" s="688">
        <v>218</v>
      </c>
      <c r="I27" s="688">
        <v>264</v>
      </c>
      <c r="J27" s="688">
        <v>254</v>
      </c>
      <c r="K27" s="688">
        <v>170</v>
      </c>
      <c r="L27" s="688">
        <v>376</v>
      </c>
      <c r="M27" s="688">
        <v>466</v>
      </c>
      <c r="N27" s="688">
        <v>3</v>
      </c>
      <c r="O27" s="689">
        <f t="shared" si="7"/>
        <v>3162</v>
      </c>
      <c r="P27" s="689"/>
      <c r="Q27" s="650"/>
      <c r="R27" s="650"/>
    </row>
    <row r="28" spans="1:18" s="644" customFormat="1" ht="21.75" customHeight="1" x14ac:dyDescent="0.2">
      <c r="A28" s="1196"/>
      <c r="B28" s="695" t="s">
        <v>293</v>
      </c>
      <c r="C28" s="971">
        <v>162</v>
      </c>
      <c r="D28" s="686">
        <v>227</v>
      </c>
      <c r="E28" s="686">
        <v>315</v>
      </c>
      <c r="F28" s="686">
        <v>421</v>
      </c>
      <c r="G28" s="686">
        <v>294</v>
      </c>
      <c r="H28" s="686">
        <v>228</v>
      </c>
      <c r="I28" s="686">
        <v>220</v>
      </c>
      <c r="J28" s="686">
        <v>271</v>
      </c>
      <c r="K28" s="686">
        <v>187</v>
      </c>
      <c r="L28" s="686">
        <v>343</v>
      </c>
      <c r="M28" s="686">
        <v>393</v>
      </c>
      <c r="N28" s="686">
        <v>2</v>
      </c>
      <c r="O28" s="696">
        <f t="shared" si="7"/>
        <v>3063</v>
      </c>
      <c r="P28" s="696"/>
      <c r="Q28" s="650"/>
      <c r="R28" s="650"/>
    </row>
    <row r="29" spans="1:18" s="644" customFormat="1" ht="21.75" hidden="1" customHeight="1" x14ac:dyDescent="0.2">
      <c r="A29" s="1196"/>
      <c r="B29" s="695" t="s">
        <v>294</v>
      </c>
      <c r="C29" s="971">
        <v>149</v>
      </c>
      <c r="D29" s="686">
        <v>190</v>
      </c>
      <c r="E29" s="686">
        <v>221</v>
      </c>
      <c r="F29" s="686">
        <v>317</v>
      </c>
      <c r="G29" s="686">
        <v>238</v>
      </c>
      <c r="H29" s="686">
        <v>207</v>
      </c>
      <c r="I29" s="686">
        <v>211</v>
      </c>
      <c r="J29" s="686">
        <v>163</v>
      </c>
      <c r="K29" s="686">
        <v>186</v>
      </c>
      <c r="L29" s="686">
        <v>267</v>
      </c>
      <c r="M29" s="686">
        <v>362</v>
      </c>
      <c r="N29" s="686">
        <v>0</v>
      </c>
      <c r="O29" s="696">
        <f t="shared" si="7"/>
        <v>2511</v>
      </c>
      <c r="P29" s="696"/>
      <c r="Q29" s="650"/>
      <c r="R29" s="650"/>
    </row>
    <row r="30" spans="1:18" s="644" customFormat="1" ht="21.75" hidden="1" customHeight="1" x14ac:dyDescent="0.2">
      <c r="A30" s="1196"/>
      <c r="B30" s="664" t="s">
        <v>269</v>
      </c>
      <c r="C30" s="535">
        <f t="shared" ref="C30:N30" si="9">SUM(C26:C29)</f>
        <v>747</v>
      </c>
      <c r="D30" s="535">
        <f t="shared" si="9"/>
        <v>801</v>
      </c>
      <c r="E30" s="535">
        <f t="shared" si="9"/>
        <v>1132</v>
      </c>
      <c r="F30" s="535">
        <f t="shared" si="9"/>
        <v>1567</v>
      </c>
      <c r="G30" s="535">
        <f t="shared" si="9"/>
        <v>1119</v>
      </c>
      <c r="H30" s="535">
        <f t="shared" si="9"/>
        <v>871</v>
      </c>
      <c r="I30" s="535">
        <f t="shared" si="9"/>
        <v>966</v>
      </c>
      <c r="J30" s="535">
        <f t="shared" si="9"/>
        <v>935</v>
      </c>
      <c r="K30" s="535">
        <f t="shared" si="9"/>
        <v>728</v>
      </c>
      <c r="L30" s="535">
        <f t="shared" si="9"/>
        <v>1300</v>
      </c>
      <c r="M30" s="535">
        <f t="shared" si="9"/>
        <v>1571</v>
      </c>
      <c r="N30" s="535">
        <f t="shared" si="9"/>
        <v>10</v>
      </c>
      <c r="O30" s="689">
        <f t="shared" si="7"/>
        <v>11747</v>
      </c>
      <c r="P30" s="689"/>
      <c r="Q30" s="650"/>
      <c r="R30" s="650"/>
    </row>
    <row r="31" spans="1:18" ht="21" customHeight="1" x14ac:dyDescent="0.2">
      <c r="A31" s="1196"/>
      <c r="B31" s="685" t="s">
        <v>582</v>
      </c>
      <c r="C31" s="688">
        <f>C23-C28</f>
        <v>-9</v>
      </c>
      <c r="D31" s="688">
        <f t="shared" ref="D31:O31" si="10">D23-D28</f>
        <v>6</v>
      </c>
      <c r="E31" s="688">
        <f t="shared" si="10"/>
        <v>-57</v>
      </c>
      <c r="F31" s="688">
        <f t="shared" si="10"/>
        <v>-26</v>
      </c>
      <c r="G31" s="688">
        <f t="shared" si="10"/>
        <v>-12</v>
      </c>
      <c r="H31" s="688">
        <f t="shared" si="10"/>
        <v>-50</v>
      </c>
      <c r="I31" s="688">
        <f t="shared" si="10"/>
        <v>72</v>
      </c>
      <c r="J31" s="688">
        <f t="shared" si="10"/>
        <v>-48</v>
      </c>
      <c r="K31" s="688">
        <f t="shared" si="10"/>
        <v>41</v>
      </c>
      <c r="L31" s="688">
        <f t="shared" si="10"/>
        <v>-16</v>
      </c>
      <c r="M31" s="688">
        <f t="shared" si="10"/>
        <v>26</v>
      </c>
      <c r="N31" s="688">
        <f t="shared" si="10"/>
        <v>2</v>
      </c>
      <c r="O31" s="689">
        <f t="shared" si="10"/>
        <v>-71</v>
      </c>
      <c r="P31" s="689"/>
      <c r="Q31" s="644"/>
      <c r="R31" s="644"/>
    </row>
    <row r="32" spans="1:18" s="644" customFormat="1" ht="21" customHeight="1" x14ac:dyDescent="0.2">
      <c r="A32" s="1196"/>
      <c r="B32" s="684" t="s">
        <v>584</v>
      </c>
      <c r="C32" s="686">
        <f>C23-C22</f>
        <v>29</v>
      </c>
      <c r="D32" s="686">
        <f t="shared" ref="D32:O32" si="11">D23-D22</f>
        <v>70</v>
      </c>
      <c r="E32" s="686">
        <f t="shared" si="11"/>
        <v>33</v>
      </c>
      <c r="F32" s="686">
        <f t="shared" si="11"/>
        <v>69</v>
      </c>
      <c r="G32" s="686">
        <f t="shared" si="11"/>
        <v>115</v>
      </c>
      <c r="H32" s="686">
        <f t="shared" si="11"/>
        <v>-56</v>
      </c>
      <c r="I32" s="686">
        <f t="shared" si="11"/>
        <v>109</v>
      </c>
      <c r="J32" s="686">
        <f t="shared" si="11"/>
        <v>20</v>
      </c>
      <c r="K32" s="686">
        <f t="shared" si="11"/>
        <v>72</v>
      </c>
      <c r="L32" s="686">
        <f t="shared" si="11"/>
        <v>55</v>
      </c>
      <c r="M32" s="686">
        <f t="shared" si="11"/>
        <v>53</v>
      </c>
      <c r="N32" s="686">
        <f t="shared" si="11"/>
        <v>2</v>
      </c>
      <c r="O32" s="696">
        <f t="shared" si="11"/>
        <v>571</v>
      </c>
      <c r="P32" s="696"/>
    </row>
    <row r="33" spans="1:18" ht="21" customHeight="1" x14ac:dyDescent="0.2">
      <c r="A33" s="529"/>
      <c r="B33" s="733"/>
      <c r="C33" s="531"/>
      <c r="D33" s="531"/>
      <c r="E33" s="531"/>
      <c r="F33" s="531"/>
      <c r="G33" s="531"/>
      <c r="H33" s="531"/>
      <c r="I33" s="531"/>
      <c r="J33" s="531"/>
      <c r="K33" s="531"/>
      <c r="L33" s="531"/>
      <c r="M33" s="531"/>
      <c r="N33" s="531"/>
      <c r="O33" s="339"/>
      <c r="P33" s="339"/>
      <c r="Q33" s="644"/>
      <c r="R33" s="644"/>
    </row>
    <row r="34" spans="1:18" ht="21" customHeight="1" x14ac:dyDescent="0.2">
      <c r="A34" s="1196" t="s">
        <v>126</v>
      </c>
      <c r="B34" s="684" t="s">
        <v>353</v>
      </c>
      <c r="C34" s="686">
        <v>145</v>
      </c>
      <c r="D34" s="686">
        <v>143</v>
      </c>
      <c r="E34" s="686">
        <v>80</v>
      </c>
      <c r="F34" s="686">
        <v>157</v>
      </c>
      <c r="G34" s="686">
        <v>143</v>
      </c>
      <c r="H34" s="686">
        <v>155</v>
      </c>
      <c r="I34" s="686">
        <v>122</v>
      </c>
      <c r="J34" s="686">
        <v>168</v>
      </c>
      <c r="K34" s="686">
        <v>155</v>
      </c>
      <c r="L34" s="686">
        <v>233</v>
      </c>
      <c r="M34" s="686">
        <v>233</v>
      </c>
      <c r="N34" s="686">
        <v>0</v>
      </c>
      <c r="O34" s="696">
        <f t="shared" ref="O34:O43" si="12">SUM(C34:N34)</f>
        <v>1734</v>
      </c>
      <c r="P34" s="696"/>
      <c r="Q34" s="644"/>
      <c r="R34" s="644"/>
    </row>
    <row r="35" spans="1:18" ht="21" customHeight="1" x14ac:dyDescent="0.2">
      <c r="A35" s="1196"/>
      <c r="B35" s="685" t="s">
        <v>354</v>
      </c>
      <c r="C35" s="688">
        <v>119</v>
      </c>
      <c r="D35" s="688">
        <v>158</v>
      </c>
      <c r="E35" s="688">
        <v>218</v>
      </c>
      <c r="F35" s="688">
        <v>307</v>
      </c>
      <c r="G35" s="688">
        <v>159</v>
      </c>
      <c r="H35" s="688">
        <v>231</v>
      </c>
      <c r="I35" s="688">
        <v>179</v>
      </c>
      <c r="J35" s="688">
        <v>186</v>
      </c>
      <c r="K35" s="688">
        <v>142</v>
      </c>
      <c r="L35" s="688">
        <v>270</v>
      </c>
      <c r="M35" s="688">
        <v>352</v>
      </c>
      <c r="N35" s="688">
        <v>2</v>
      </c>
      <c r="O35" s="689">
        <f t="shared" si="12"/>
        <v>2323</v>
      </c>
      <c r="P35" s="689"/>
      <c r="Q35" s="644"/>
      <c r="R35" s="644"/>
    </row>
    <row r="36" spans="1:18" ht="21" customHeight="1" x14ac:dyDescent="0.2">
      <c r="A36" s="1196"/>
      <c r="B36" s="684" t="s">
        <v>355</v>
      </c>
      <c r="C36" s="686">
        <v>146</v>
      </c>
      <c r="D36" s="686">
        <v>226</v>
      </c>
      <c r="E36" s="686">
        <v>247</v>
      </c>
      <c r="F36" s="686">
        <v>377</v>
      </c>
      <c r="G36" s="686">
        <v>268</v>
      </c>
      <c r="H36" s="686">
        <v>173</v>
      </c>
      <c r="I36" s="686">
        <v>283</v>
      </c>
      <c r="J36" s="686">
        <v>215</v>
      </c>
      <c r="K36" s="686">
        <v>222</v>
      </c>
      <c r="L36" s="686">
        <v>322</v>
      </c>
      <c r="M36" s="686">
        <v>367</v>
      </c>
      <c r="N36" s="686">
        <v>3</v>
      </c>
      <c r="O36" s="696">
        <f t="shared" si="12"/>
        <v>2849</v>
      </c>
      <c r="P36" s="696"/>
      <c r="Q36" s="644"/>
      <c r="R36" s="644"/>
    </row>
    <row r="37" spans="1:18" ht="21" hidden="1" customHeight="1" x14ac:dyDescent="0.2">
      <c r="A37" s="1196"/>
      <c r="B37" s="685" t="s">
        <v>356</v>
      </c>
      <c r="C37" s="703"/>
      <c r="D37" s="688"/>
      <c r="E37" s="688"/>
      <c r="F37" s="688"/>
      <c r="G37" s="688"/>
      <c r="H37" s="688"/>
      <c r="I37" s="688"/>
      <c r="J37" s="688"/>
      <c r="K37" s="688"/>
      <c r="L37" s="688"/>
      <c r="M37" s="688"/>
      <c r="N37" s="688"/>
      <c r="O37" s="689">
        <f t="shared" si="12"/>
        <v>0</v>
      </c>
      <c r="P37" s="689"/>
      <c r="Q37" s="644"/>
      <c r="R37" s="644"/>
    </row>
    <row r="38" spans="1:18" ht="21" customHeight="1" x14ac:dyDescent="0.2">
      <c r="A38" s="1196"/>
      <c r="B38" s="685" t="s">
        <v>362</v>
      </c>
      <c r="C38" s="688">
        <f t="shared" ref="C38:N38" si="13">SUM(C34:C37)</f>
        <v>410</v>
      </c>
      <c r="D38" s="688">
        <f t="shared" si="13"/>
        <v>527</v>
      </c>
      <c r="E38" s="688">
        <f t="shared" si="13"/>
        <v>545</v>
      </c>
      <c r="F38" s="688">
        <f t="shared" si="13"/>
        <v>841</v>
      </c>
      <c r="G38" s="688">
        <f t="shared" si="13"/>
        <v>570</v>
      </c>
      <c r="H38" s="688">
        <f t="shared" si="13"/>
        <v>559</v>
      </c>
      <c r="I38" s="688">
        <f t="shared" si="13"/>
        <v>584</v>
      </c>
      <c r="J38" s="688">
        <f t="shared" si="13"/>
        <v>569</v>
      </c>
      <c r="K38" s="688">
        <f t="shared" si="13"/>
        <v>519</v>
      </c>
      <c r="L38" s="688">
        <f t="shared" si="13"/>
        <v>825</v>
      </c>
      <c r="M38" s="688">
        <f t="shared" si="13"/>
        <v>952</v>
      </c>
      <c r="N38" s="688">
        <f t="shared" si="13"/>
        <v>5</v>
      </c>
      <c r="O38" s="689">
        <f t="shared" si="12"/>
        <v>6906</v>
      </c>
      <c r="P38" s="689"/>
      <c r="Q38" s="644"/>
      <c r="R38" s="644"/>
    </row>
    <row r="39" spans="1:18" s="644" customFormat="1" ht="21.75" hidden="1" customHeight="1" x14ac:dyDescent="0.2">
      <c r="A39" s="1196"/>
      <c r="B39" s="664" t="s">
        <v>291</v>
      </c>
      <c r="C39" s="688">
        <v>200</v>
      </c>
      <c r="D39" s="688">
        <v>190</v>
      </c>
      <c r="E39" s="688">
        <v>278</v>
      </c>
      <c r="F39" s="688">
        <v>400</v>
      </c>
      <c r="G39" s="688">
        <v>272</v>
      </c>
      <c r="H39" s="688">
        <v>211</v>
      </c>
      <c r="I39" s="688">
        <v>265</v>
      </c>
      <c r="J39" s="688">
        <v>226</v>
      </c>
      <c r="K39" s="688">
        <v>176</v>
      </c>
      <c r="L39" s="688">
        <v>304</v>
      </c>
      <c r="M39" s="688">
        <v>275</v>
      </c>
      <c r="N39" s="688">
        <v>5</v>
      </c>
      <c r="O39" s="689">
        <f t="shared" si="12"/>
        <v>2802</v>
      </c>
      <c r="P39" s="689"/>
      <c r="Q39" s="650"/>
      <c r="R39" s="650"/>
    </row>
    <row r="40" spans="1:18" s="644" customFormat="1" ht="21.75" hidden="1" customHeight="1" x14ac:dyDescent="0.2">
      <c r="A40" s="1196"/>
      <c r="B40" s="664" t="s">
        <v>292</v>
      </c>
      <c r="C40" s="688">
        <v>215</v>
      </c>
      <c r="D40" s="688">
        <v>185</v>
      </c>
      <c r="E40" s="688">
        <v>288</v>
      </c>
      <c r="F40" s="688">
        <v>363</v>
      </c>
      <c r="G40" s="688">
        <v>281</v>
      </c>
      <c r="H40" s="688">
        <v>210</v>
      </c>
      <c r="I40" s="688">
        <v>249</v>
      </c>
      <c r="J40" s="688">
        <v>229</v>
      </c>
      <c r="K40" s="688">
        <v>160</v>
      </c>
      <c r="L40" s="688">
        <v>370</v>
      </c>
      <c r="M40" s="688">
        <v>421</v>
      </c>
      <c r="N40" s="688">
        <v>3</v>
      </c>
      <c r="O40" s="689">
        <f t="shared" si="12"/>
        <v>2974</v>
      </c>
      <c r="P40" s="689"/>
      <c r="Q40" s="650"/>
      <c r="R40" s="650"/>
    </row>
    <row r="41" spans="1:18" s="644" customFormat="1" ht="21.75" customHeight="1" x14ac:dyDescent="0.2">
      <c r="A41" s="1196"/>
      <c r="B41" s="695" t="s">
        <v>293</v>
      </c>
      <c r="C41" s="971">
        <v>155</v>
      </c>
      <c r="D41" s="686">
        <v>221</v>
      </c>
      <c r="E41" s="686">
        <v>300</v>
      </c>
      <c r="F41" s="686">
        <v>393</v>
      </c>
      <c r="G41" s="686">
        <v>269</v>
      </c>
      <c r="H41" s="686">
        <v>225</v>
      </c>
      <c r="I41" s="686">
        <v>203</v>
      </c>
      <c r="J41" s="686">
        <v>257</v>
      </c>
      <c r="K41" s="686">
        <v>174</v>
      </c>
      <c r="L41" s="686">
        <v>333</v>
      </c>
      <c r="M41" s="686">
        <v>359</v>
      </c>
      <c r="N41" s="686">
        <v>0</v>
      </c>
      <c r="O41" s="696">
        <f t="shared" si="12"/>
        <v>2889</v>
      </c>
      <c r="P41" s="696"/>
      <c r="Q41" s="650"/>
      <c r="R41" s="650"/>
    </row>
    <row r="42" spans="1:18" s="644" customFormat="1" ht="21.75" hidden="1" customHeight="1" x14ac:dyDescent="0.2">
      <c r="A42" s="1196"/>
      <c r="B42" s="695" t="s">
        <v>294</v>
      </c>
      <c r="C42" s="971">
        <v>138</v>
      </c>
      <c r="D42" s="686">
        <v>182</v>
      </c>
      <c r="E42" s="686">
        <v>215</v>
      </c>
      <c r="F42" s="686">
        <v>304</v>
      </c>
      <c r="G42" s="686">
        <v>217</v>
      </c>
      <c r="H42" s="686">
        <v>204</v>
      </c>
      <c r="I42" s="686">
        <v>204</v>
      </c>
      <c r="J42" s="686">
        <v>147</v>
      </c>
      <c r="K42" s="686">
        <v>172</v>
      </c>
      <c r="L42" s="686">
        <v>257</v>
      </c>
      <c r="M42" s="686">
        <v>339</v>
      </c>
      <c r="N42" s="686">
        <v>0</v>
      </c>
      <c r="O42" s="696">
        <f t="shared" si="12"/>
        <v>2379</v>
      </c>
      <c r="P42" s="696"/>
      <c r="Q42" s="650"/>
      <c r="R42" s="650"/>
    </row>
    <row r="43" spans="1:18" s="644" customFormat="1" ht="21.75" hidden="1" customHeight="1" x14ac:dyDescent="0.2">
      <c r="A43" s="1196"/>
      <c r="B43" s="664" t="s">
        <v>269</v>
      </c>
      <c r="C43" s="535">
        <f t="shared" ref="C43:N43" si="14">SUM(C39:C42)</f>
        <v>708</v>
      </c>
      <c r="D43" s="535">
        <f t="shared" si="14"/>
        <v>778</v>
      </c>
      <c r="E43" s="535">
        <f t="shared" si="14"/>
        <v>1081</v>
      </c>
      <c r="F43" s="535">
        <f t="shared" si="14"/>
        <v>1460</v>
      </c>
      <c r="G43" s="535">
        <f t="shared" si="14"/>
        <v>1039</v>
      </c>
      <c r="H43" s="535">
        <f t="shared" si="14"/>
        <v>850</v>
      </c>
      <c r="I43" s="535">
        <f t="shared" si="14"/>
        <v>921</v>
      </c>
      <c r="J43" s="535">
        <f t="shared" si="14"/>
        <v>859</v>
      </c>
      <c r="K43" s="535">
        <f t="shared" si="14"/>
        <v>682</v>
      </c>
      <c r="L43" s="535">
        <f t="shared" si="14"/>
        <v>1264</v>
      </c>
      <c r="M43" s="535">
        <f t="shared" si="14"/>
        <v>1394</v>
      </c>
      <c r="N43" s="535">
        <f t="shared" si="14"/>
        <v>8</v>
      </c>
      <c r="O43" s="689">
        <f t="shared" si="12"/>
        <v>11044</v>
      </c>
      <c r="P43" s="689"/>
      <c r="Q43" s="650"/>
      <c r="R43" s="650"/>
    </row>
    <row r="44" spans="1:18" s="644" customFormat="1" ht="21" customHeight="1" x14ac:dyDescent="0.2">
      <c r="A44" s="1196"/>
      <c r="B44" s="685" t="s">
        <v>582</v>
      </c>
      <c r="C44" s="688">
        <f>C36-C41</f>
        <v>-9</v>
      </c>
      <c r="D44" s="688">
        <f t="shared" ref="D44:O44" si="15">D36-D41</f>
        <v>5</v>
      </c>
      <c r="E44" s="688">
        <f t="shared" si="15"/>
        <v>-53</v>
      </c>
      <c r="F44" s="688">
        <f t="shared" si="15"/>
        <v>-16</v>
      </c>
      <c r="G44" s="688">
        <f t="shared" si="15"/>
        <v>-1</v>
      </c>
      <c r="H44" s="688">
        <f t="shared" si="15"/>
        <v>-52</v>
      </c>
      <c r="I44" s="688">
        <f t="shared" si="15"/>
        <v>80</v>
      </c>
      <c r="J44" s="688">
        <f t="shared" si="15"/>
        <v>-42</v>
      </c>
      <c r="K44" s="688">
        <f t="shared" si="15"/>
        <v>48</v>
      </c>
      <c r="L44" s="688">
        <f t="shared" si="15"/>
        <v>-11</v>
      </c>
      <c r="M44" s="688">
        <f t="shared" si="15"/>
        <v>8</v>
      </c>
      <c r="N44" s="688">
        <f t="shared" si="15"/>
        <v>3</v>
      </c>
      <c r="O44" s="689">
        <f t="shared" si="15"/>
        <v>-40</v>
      </c>
      <c r="P44" s="689"/>
    </row>
    <row r="45" spans="1:18" s="644" customFormat="1" ht="21" customHeight="1" x14ac:dyDescent="0.2">
      <c r="A45" s="1196"/>
      <c r="B45" s="684" t="s">
        <v>584</v>
      </c>
      <c r="C45" s="686">
        <f>C36-C35</f>
        <v>27</v>
      </c>
      <c r="D45" s="686">
        <f t="shared" ref="D45:O45" si="16">D36-D35</f>
        <v>68</v>
      </c>
      <c r="E45" s="686">
        <f t="shared" si="16"/>
        <v>29</v>
      </c>
      <c r="F45" s="686">
        <f t="shared" si="16"/>
        <v>70</v>
      </c>
      <c r="G45" s="686">
        <f t="shared" si="16"/>
        <v>109</v>
      </c>
      <c r="H45" s="686">
        <f t="shared" si="16"/>
        <v>-58</v>
      </c>
      <c r="I45" s="686">
        <f t="shared" si="16"/>
        <v>104</v>
      </c>
      <c r="J45" s="686">
        <f t="shared" si="16"/>
        <v>29</v>
      </c>
      <c r="K45" s="686">
        <f t="shared" si="16"/>
        <v>80</v>
      </c>
      <c r="L45" s="686">
        <f t="shared" si="16"/>
        <v>52</v>
      </c>
      <c r="M45" s="686">
        <f t="shared" si="16"/>
        <v>15</v>
      </c>
      <c r="N45" s="686">
        <f t="shared" si="16"/>
        <v>1</v>
      </c>
      <c r="O45" s="696">
        <f t="shared" si="16"/>
        <v>526</v>
      </c>
      <c r="P45" s="696"/>
    </row>
    <row r="46" spans="1:18" ht="26.65" customHeight="1" x14ac:dyDescent="0.2">
      <c r="A46" s="529"/>
      <c r="B46" s="733"/>
      <c r="C46" s="531"/>
      <c r="D46" s="531"/>
      <c r="E46" s="531"/>
      <c r="F46" s="531"/>
      <c r="G46" s="531"/>
      <c r="H46" s="531"/>
      <c r="I46" s="531"/>
      <c r="J46" s="531"/>
      <c r="K46" s="531"/>
      <c r="L46" s="531"/>
      <c r="M46" s="531"/>
      <c r="N46" s="531"/>
      <c r="O46" s="339"/>
      <c r="P46" s="339"/>
      <c r="Q46" s="644"/>
      <c r="R46" s="644"/>
    </row>
    <row r="47" spans="1:18" ht="22.5" customHeight="1" x14ac:dyDescent="0.2">
      <c r="A47" s="1196" t="s">
        <v>127</v>
      </c>
      <c r="B47" s="684" t="s">
        <v>353</v>
      </c>
      <c r="C47" s="654">
        <f t="shared" ref="C47:O47" si="17">IF(C21=0,"-",C34/C21)</f>
        <v>0.97972972972972971</v>
      </c>
      <c r="D47" s="654">
        <f t="shared" si="17"/>
        <v>0.94078947368421051</v>
      </c>
      <c r="E47" s="654">
        <f t="shared" si="17"/>
        <v>0.93023255813953487</v>
      </c>
      <c r="F47" s="654">
        <f t="shared" si="17"/>
        <v>0.96913580246913578</v>
      </c>
      <c r="G47" s="654">
        <f t="shared" si="17"/>
        <v>0.97278911564625847</v>
      </c>
      <c r="H47" s="654">
        <f t="shared" si="17"/>
        <v>0.99358974358974361</v>
      </c>
      <c r="I47" s="654">
        <f t="shared" si="17"/>
        <v>0.9838709677419355</v>
      </c>
      <c r="J47" s="654">
        <f t="shared" si="17"/>
        <v>0.91803278688524592</v>
      </c>
      <c r="K47" s="654">
        <f t="shared" si="17"/>
        <v>0.92814371257485029</v>
      </c>
      <c r="L47" s="654">
        <f t="shared" si="17"/>
        <v>1</v>
      </c>
      <c r="M47" s="654">
        <f t="shared" si="17"/>
        <v>0.92094861660079053</v>
      </c>
      <c r="N47" s="654" t="str">
        <f t="shared" si="17"/>
        <v>-</v>
      </c>
      <c r="O47" s="655">
        <f t="shared" si="17"/>
        <v>0.95748205411374931</v>
      </c>
      <c r="P47" s="655"/>
      <c r="Q47" s="260"/>
      <c r="R47" s="260"/>
    </row>
    <row r="48" spans="1:18" ht="22.5" customHeight="1" x14ac:dyDescent="0.2">
      <c r="A48" s="1196"/>
      <c r="B48" s="685" t="s">
        <v>354</v>
      </c>
      <c r="C48" s="663">
        <f t="shared" ref="C48:O48" si="18">IF(C22=0,"-",C35/C22)</f>
        <v>0.95967741935483875</v>
      </c>
      <c r="D48" s="663">
        <f t="shared" si="18"/>
        <v>0.96932515337423308</v>
      </c>
      <c r="E48" s="663">
        <f t="shared" si="18"/>
        <v>0.96888888888888891</v>
      </c>
      <c r="F48" s="663">
        <f t="shared" si="18"/>
        <v>0.94171779141104295</v>
      </c>
      <c r="G48" s="663">
        <f t="shared" si="18"/>
        <v>0.95209580838323349</v>
      </c>
      <c r="H48" s="663">
        <f t="shared" si="18"/>
        <v>0.98717948717948723</v>
      </c>
      <c r="I48" s="663">
        <f t="shared" si="18"/>
        <v>0.97814207650273222</v>
      </c>
      <c r="J48" s="663">
        <f t="shared" si="18"/>
        <v>0.91625615763546797</v>
      </c>
      <c r="K48" s="663">
        <f t="shared" si="18"/>
        <v>0.91025641025641024</v>
      </c>
      <c r="L48" s="663">
        <f t="shared" si="18"/>
        <v>0.99264705882352944</v>
      </c>
      <c r="M48" s="663">
        <f t="shared" si="18"/>
        <v>0.96174863387978138</v>
      </c>
      <c r="N48" s="663">
        <f t="shared" si="18"/>
        <v>1</v>
      </c>
      <c r="O48" s="662">
        <f t="shared" si="18"/>
        <v>0.95952085914911189</v>
      </c>
      <c r="P48" s="662"/>
      <c r="Q48" s="644"/>
      <c r="R48" s="644"/>
    </row>
    <row r="49" spans="1:18" ht="22.5" customHeight="1" x14ac:dyDescent="0.2">
      <c r="A49" s="1196"/>
      <c r="B49" s="684" t="s">
        <v>355</v>
      </c>
      <c r="C49" s="654">
        <f t="shared" ref="C49:O49" si="19">IF(C23=0,"-",C36/C23)</f>
        <v>0.95424836601307195</v>
      </c>
      <c r="D49" s="654">
        <f t="shared" si="19"/>
        <v>0.96995708154506433</v>
      </c>
      <c r="E49" s="654">
        <f t="shared" si="19"/>
        <v>0.95736434108527135</v>
      </c>
      <c r="F49" s="654">
        <f t="shared" si="19"/>
        <v>0.95443037974683542</v>
      </c>
      <c r="G49" s="654">
        <f t="shared" si="19"/>
        <v>0.95035460992907805</v>
      </c>
      <c r="H49" s="654">
        <f t="shared" si="19"/>
        <v>0.9719101123595506</v>
      </c>
      <c r="I49" s="654">
        <f t="shared" si="19"/>
        <v>0.96917808219178081</v>
      </c>
      <c r="J49" s="654">
        <f t="shared" si="19"/>
        <v>0.9641255605381166</v>
      </c>
      <c r="K49" s="654">
        <f t="shared" si="19"/>
        <v>0.97368421052631582</v>
      </c>
      <c r="L49" s="654">
        <f t="shared" si="19"/>
        <v>0.98470948012232418</v>
      </c>
      <c r="M49" s="654">
        <f t="shared" si="19"/>
        <v>0.87589498806682575</v>
      </c>
      <c r="N49" s="654">
        <f t="shared" si="19"/>
        <v>0.75</v>
      </c>
      <c r="O49" s="655">
        <f t="shared" si="19"/>
        <v>0.95220588235294112</v>
      </c>
      <c r="P49" s="655"/>
      <c r="Q49" s="644"/>
      <c r="R49" s="644"/>
    </row>
    <row r="50" spans="1:18" ht="22.5" hidden="1" customHeight="1" x14ac:dyDescent="0.2">
      <c r="A50" s="1196"/>
      <c r="B50" s="685" t="s">
        <v>356</v>
      </c>
      <c r="C50" s="663" t="str">
        <f t="shared" ref="C50:O50" si="20">IF(C24=0,"-",C37/C24)</f>
        <v>-</v>
      </c>
      <c r="D50" s="663" t="str">
        <f t="shared" si="20"/>
        <v>-</v>
      </c>
      <c r="E50" s="663" t="str">
        <f t="shared" si="20"/>
        <v>-</v>
      </c>
      <c r="F50" s="663" t="str">
        <f t="shared" si="20"/>
        <v>-</v>
      </c>
      <c r="G50" s="663" t="str">
        <f t="shared" si="20"/>
        <v>-</v>
      </c>
      <c r="H50" s="663" t="str">
        <f t="shared" si="20"/>
        <v>-</v>
      </c>
      <c r="I50" s="663" t="str">
        <f t="shared" si="20"/>
        <v>-</v>
      </c>
      <c r="J50" s="663" t="str">
        <f t="shared" si="20"/>
        <v>-</v>
      </c>
      <c r="K50" s="663" t="str">
        <f t="shared" si="20"/>
        <v>-</v>
      </c>
      <c r="L50" s="663" t="str">
        <f t="shared" si="20"/>
        <v>-</v>
      </c>
      <c r="M50" s="663" t="str">
        <f t="shared" si="20"/>
        <v>-</v>
      </c>
      <c r="N50" s="663" t="str">
        <f t="shared" si="20"/>
        <v>-</v>
      </c>
      <c r="O50" s="662" t="str">
        <f t="shared" si="20"/>
        <v>-</v>
      </c>
      <c r="P50" s="662"/>
      <c r="Q50" s="644"/>
      <c r="R50" s="644"/>
    </row>
    <row r="51" spans="1:18" ht="22.5" customHeight="1" x14ac:dyDescent="0.2">
      <c r="A51" s="1196"/>
      <c r="B51" s="190" t="s">
        <v>362</v>
      </c>
      <c r="C51" s="245">
        <f t="shared" ref="C51:O51" si="21">IF(C25=0,"-",C38/C25)</f>
        <v>0.96470588235294119</v>
      </c>
      <c r="D51" s="245">
        <f t="shared" si="21"/>
        <v>0.96167883211678828</v>
      </c>
      <c r="E51" s="245">
        <f t="shared" si="21"/>
        <v>0.95782073813708257</v>
      </c>
      <c r="F51" s="245">
        <f t="shared" si="21"/>
        <v>0.95243488108720276</v>
      </c>
      <c r="G51" s="245">
        <f t="shared" si="21"/>
        <v>0.9563758389261745</v>
      </c>
      <c r="H51" s="245">
        <f t="shared" si="21"/>
        <v>0.98415492957746475</v>
      </c>
      <c r="I51" s="245">
        <f t="shared" si="21"/>
        <v>0.97495826377295491</v>
      </c>
      <c r="J51" s="245">
        <f t="shared" si="21"/>
        <v>0.93431855500821015</v>
      </c>
      <c r="K51" s="245">
        <f t="shared" si="21"/>
        <v>0.94192377495462798</v>
      </c>
      <c r="L51" s="245">
        <f t="shared" si="21"/>
        <v>0.99158653846153844</v>
      </c>
      <c r="M51" s="245">
        <f t="shared" si="21"/>
        <v>0.91714836223506746</v>
      </c>
      <c r="N51" s="245">
        <f t="shared" si="21"/>
        <v>0.83333333333333337</v>
      </c>
      <c r="O51" s="813">
        <f t="shared" si="21"/>
        <v>0.95598006644518274</v>
      </c>
      <c r="P51" s="813"/>
      <c r="Q51" s="260"/>
      <c r="R51" s="644"/>
    </row>
    <row r="52" spans="1:18" s="644" customFormat="1" ht="21.75" hidden="1" customHeight="1" x14ac:dyDescent="0.2">
      <c r="A52" s="1196"/>
      <c r="B52" s="695" t="s">
        <v>291</v>
      </c>
      <c r="C52" s="654">
        <f t="shared" ref="C52:O52" si="22">IF(C26=0,"-",C39/C26)</f>
        <v>0.95238095238095233</v>
      </c>
      <c r="D52" s="654">
        <f t="shared" si="22"/>
        <v>0.99476439790575921</v>
      </c>
      <c r="E52" s="654">
        <f t="shared" si="22"/>
        <v>0.93288590604026844</v>
      </c>
      <c r="F52" s="654">
        <f t="shared" si="22"/>
        <v>0.93023255813953487</v>
      </c>
      <c r="G52" s="654">
        <f t="shared" si="22"/>
        <v>0.93150684931506844</v>
      </c>
      <c r="H52" s="654">
        <f t="shared" si="22"/>
        <v>0.9678899082568807</v>
      </c>
      <c r="I52" s="654">
        <f t="shared" si="22"/>
        <v>0.97785977859778594</v>
      </c>
      <c r="J52" s="654">
        <f t="shared" si="22"/>
        <v>0.91497975708502022</v>
      </c>
      <c r="K52" s="654">
        <f t="shared" si="22"/>
        <v>0.9513513513513514</v>
      </c>
      <c r="L52" s="654">
        <f t="shared" si="22"/>
        <v>0.96815286624203822</v>
      </c>
      <c r="M52" s="654">
        <f t="shared" si="22"/>
        <v>0.7857142857142857</v>
      </c>
      <c r="N52" s="654">
        <f t="shared" si="22"/>
        <v>1</v>
      </c>
      <c r="O52" s="655">
        <f t="shared" si="22"/>
        <v>0.93058784456991028</v>
      </c>
      <c r="P52" s="655"/>
      <c r="Q52" s="650"/>
      <c r="R52" s="650"/>
    </row>
    <row r="53" spans="1:18" s="644" customFormat="1" ht="21.75" hidden="1" customHeight="1" x14ac:dyDescent="0.2">
      <c r="A53" s="1196"/>
      <c r="B53" s="664" t="s">
        <v>292</v>
      </c>
      <c r="C53" s="663">
        <f t="shared" ref="C53:O53" si="23">IF(C27=0,"-",C40/C27)</f>
        <v>0.95132743362831862</v>
      </c>
      <c r="D53" s="663">
        <f t="shared" si="23"/>
        <v>0.95854922279792742</v>
      </c>
      <c r="E53" s="663">
        <f t="shared" si="23"/>
        <v>0.96644295302013428</v>
      </c>
      <c r="F53" s="663">
        <f t="shared" si="23"/>
        <v>0.90977443609022557</v>
      </c>
      <c r="G53" s="663">
        <f t="shared" si="23"/>
        <v>0.9525423728813559</v>
      </c>
      <c r="H53" s="663">
        <f t="shared" si="23"/>
        <v>0.96330275229357798</v>
      </c>
      <c r="I53" s="663">
        <f t="shared" si="23"/>
        <v>0.94318181818181823</v>
      </c>
      <c r="J53" s="663">
        <f t="shared" si="23"/>
        <v>0.90157480314960625</v>
      </c>
      <c r="K53" s="663">
        <f t="shared" si="23"/>
        <v>0.94117647058823528</v>
      </c>
      <c r="L53" s="663">
        <f t="shared" si="23"/>
        <v>0.98404255319148937</v>
      </c>
      <c r="M53" s="663">
        <f t="shared" si="23"/>
        <v>0.90343347639484983</v>
      </c>
      <c r="N53" s="663">
        <f t="shared" si="23"/>
        <v>1</v>
      </c>
      <c r="O53" s="662">
        <f t="shared" si="23"/>
        <v>0.94054395951929159</v>
      </c>
      <c r="P53" s="662"/>
      <c r="Q53" s="650"/>
      <c r="R53" s="650"/>
    </row>
    <row r="54" spans="1:18" s="644" customFormat="1" ht="21.75" customHeight="1" x14ac:dyDescent="0.2">
      <c r="A54" s="1196"/>
      <c r="B54" s="695" t="s">
        <v>293</v>
      </c>
      <c r="C54" s="1133">
        <f t="shared" ref="C54:O54" si="24">IF(C28=0,"-",C41/C28)</f>
        <v>0.95679012345679015</v>
      </c>
      <c r="D54" s="654">
        <f t="shared" si="24"/>
        <v>0.97356828193832601</v>
      </c>
      <c r="E54" s="654">
        <f t="shared" si="24"/>
        <v>0.95238095238095233</v>
      </c>
      <c r="F54" s="654">
        <f t="shared" si="24"/>
        <v>0.9334916864608076</v>
      </c>
      <c r="G54" s="654">
        <f t="shared" si="24"/>
        <v>0.91496598639455784</v>
      </c>
      <c r="H54" s="654">
        <f t="shared" si="24"/>
        <v>0.98684210526315785</v>
      </c>
      <c r="I54" s="654">
        <f t="shared" si="24"/>
        <v>0.92272727272727273</v>
      </c>
      <c r="J54" s="654">
        <f t="shared" si="24"/>
        <v>0.94833948339483398</v>
      </c>
      <c r="K54" s="654">
        <f t="shared" si="24"/>
        <v>0.93048128342245995</v>
      </c>
      <c r="L54" s="654">
        <f t="shared" si="24"/>
        <v>0.9708454810495627</v>
      </c>
      <c r="M54" s="654">
        <f t="shared" si="24"/>
        <v>0.91348600508905853</v>
      </c>
      <c r="N54" s="654">
        <f t="shared" si="24"/>
        <v>0</v>
      </c>
      <c r="O54" s="655">
        <f t="shared" si="24"/>
        <v>0.94319294809010779</v>
      </c>
      <c r="P54" s="655"/>
      <c r="Q54" s="650"/>
      <c r="R54" s="650"/>
    </row>
    <row r="55" spans="1:18" s="644" customFormat="1" ht="21.75" hidden="1" customHeight="1" x14ac:dyDescent="0.2">
      <c r="A55" s="1196"/>
      <c r="B55" s="695" t="s">
        <v>294</v>
      </c>
      <c r="C55" s="654">
        <f t="shared" ref="C55:O55" si="25">IF(C29=0,"-",C42/C29)</f>
        <v>0.9261744966442953</v>
      </c>
      <c r="D55" s="654">
        <f t="shared" si="25"/>
        <v>0.95789473684210524</v>
      </c>
      <c r="E55" s="654">
        <f t="shared" si="25"/>
        <v>0.97285067873303166</v>
      </c>
      <c r="F55" s="654">
        <f t="shared" si="25"/>
        <v>0.95899053627760256</v>
      </c>
      <c r="G55" s="654">
        <f t="shared" si="25"/>
        <v>0.91176470588235292</v>
      </c>
      <c r="H55" s="654">
        <f t="shared" si="25"/>
        <v>0.98550724637681164</v>
      </c>
      <c r="I55" s="654">
        <f t="shared" si="25"/>
        <v>0.96682464454976302</v>
      </c>
      <c r="J55" s="654">
        <f t="shared" si="25"/>
        <v>0.90184049079754602</v>
      </c>
      <c r="K55" s="654">
        <f t="shared" si="25"/>
        <v>0.92473118279569888</v>
      </c>
      <c r="L55" s="654">
        <f t="shared" si="25"/>
        <v>0.96254681647940077</v>
      </c>
      <c r="M55" s="654">
        <f t="shared" si="25"/>
        <v>0.93646408839779005</v>
      </c>
      <c r="N55" s="654" t="str">
        <f t="shared" si="25"/>
        <v>-</v>
      </c>
      <c r="O55" s="655">
        <f t="shared" si="25"/>
        <v>0.94743130227001193</v>
      </c>
      <c r="P55" s="655"/>
      <c r="Q55" s="650"/>
      <c r="R55" s="650"/>
    </row>
    <row r="56" spans="1:18" s="644" customFormat="1" ht="21.75" hidden="1" customHeight="1" x14ac:dyDescent="0.2">
      <c r="A56" s="1196"/>
      <c r="B56" s="695" t="s">
        <v>269</v>
      </c>
      <c r="C56" s="654">
        <f t="shared" ref="C56:O56" si="26">IF(C30=0,"-",C43/C30)</f>
        <v>0.94779116465863456</v>
      </c>
      <c r="D56" s="654">
        <f t="shared" si="26"/>
        <v>0.97128589263420728</v>
      </c>
      <c r="E56" s="654">
        <f t="shared" si="26"/>
        <v>0.95494699646643111</v>
      </c>
      <c r="F56" s="654">
        <f t="shared" si="26"/>
        <v>0.93171665603063181</v>
      </c>
      <c r="G56" s="654">
        <f t="shared" si="26"/>
        <v>0.92850759606791777</v>
      </c>
      <c r="H56" s="654">
        <f t="shared" si="26"/>
        <v>0.97588978185993114</v>
      </c>
      <c r="I56" s="654">
        <f t="shared" si="26"/>
        <v>0.95341614906832295</v>
      </c>
      <c r="J56" s="654">
        <f t="shared" si="26"/>
        <v>0.91871657754010694</v>
      </c>
      <c r="K56" s="654">
        <f t="shared" si="26"/>
        <v>0.93681318681318682</v>
      </c>
      <c r="L56" s="654">
        <f t="shared" si="26"/>
        <v>0.97230769230769232</v>
      </c>
      <c r="M56" s="654">
        <f t="shared" si="26"/>
        <v>0.88733290897517503</v>
      </c>
      <c r="N56" s="654">
        <f t="shared" si="26"/>
        <v>0.8</v>
      </c>
      <c r="O56" s="655">
        <f t="shared" si="26"/>
        <v>0.94015493317442755</v>
      </c>
      <c r="P56" s="655"/>
      <c r="Q56" s="650"/>
      <c r="R56" s="650"/>
    </row>
    <row r="57" spans="1:18" s="644" customFormat="1" ht="21" customHeight="1" x14ac:dyDescent="0.2">
      <c r="A57" s="1196"/>
      <c r="B57" s="190" t="s">
        <v>583</v>
      </c>
      <c r="C57" s="259">
        <f>IF(OR(C49="-",C54="-"),"-",100*(C49-C54))</f>
        <v>-0.25417574437182067</v>
      </c>
      <c r="D57" s="259">
        <f t="shared" ref="D57:O57" si="27">IF(OR(D49="-",D54="-"),"-",100*(D49-D54))</f>
        <v>-0.36112003932616821</v>
      </c>
      <c r="E57" s="259">
        <f t="shared" si="27"/>
        <v>0.4983388704319025</v>
      </c>
      <c r="F57" s="259">
        <f t="shared" si="27"/>
        <v>2.0938693286027821</v>
      </c>
      <c r="G57" s="259">
        <f t="shared" si="27"/>
        <v>3.5388623534520214</v>
      </c>
      <c r="H57" s="259">
        <f t="shared" si="27"/>
        <v>-1.493199290360725</v>
      </c>
      <c r="I57" s="259">
        <f t="shared" si="27"/>
        <v>4.6450809464508076</v>
      </c>
      <c r="J57" s="259">
        <f t="shared" si="27"/>
        <v>1.5786077143282617</v>
      </c>
      <c r="K57" s="259">
        <f t="shared" si="27"/>
        <v>4.320292710385587</v>
      </c>
      <c r="L57" s="259">
        <f t="shared" si="27"/>
        <v>1.3863999072761479</v>
      </c>
      <c r="M57" s="259">
        <f t="shared" si="27"/>
        <v>-3.7591017022232776</v>
      </c>
      <c r="N57" s="259">
        <f t="shared" si="27"/>
        <v>75</v>
      </c>
      <c r="O57" s="815">
        <f t="shared" si="27"/>
        <v>0.90129342628333387</v>
      </c>
      <c r="P57" s="815"/>
      <c r="Q57" s="260"/>
    </row>
    <row r="58" spans="1:18" s="644" customFormat="1" ht="21" customHeight="1" x14ac:dyDescent="0.2">
      <c r="A58" s="1196"/>
      <c r="B58" s="684" t="s">
        <v>585</v>
      </c>
      <c r="C58" s="693">
        <f>IF(OR(C49="-",C48="-"),"-",100*(C49-C48))</f>
        <v>-0.54290533417667985</v>
      </c>
      <c r="D58" s="693">
        <f t="shared" ref="D58:O58" si="28">IF(OR(D49="-",D48="-"),"-",100*(D49-D48))</f>
        <v>6.3192817083124186E-2</v>
      </c>
      <c r="E58" s="693">
        <f t="shared" si="28"/>
        <v>-1.1524547803617557</v>
      </c>
      <c r="F58" s="693">
        <f t="shared" si="28"/>
        <v>1.2712588335792474</v>
      </c>
      <c r="G58" s="693">
        <f t="shared" si="28"/>
        <v>-0.17411984541554348</v>
      </c>
      <c r="H58" s="693">
        <f t="shared" si="28"/>
        <v>-1.5269374819936621</v>
      </c>
      <c r="I58" s="693">
        <f t="shared" si="28"/>
        <v>-0.89639943109514064</v>
      </c>
      <c r="J58" s="693">
        <f t="shared" si="28"/>
        <v>4.7869402902648623</v>
      </c>
      <c r="K58" s="693">
        <f t="shared" si="28"/>
        <v>6.3427800269905577</v>
      </c>
      <c r="L58" s="693">
        <f t="shared" si="28"/>
        <v>-0.79375787012052612</v>
      </c>
      <c r="M58" s="693">
        <f t="shared" si="28"/>
        <v>-8.585364581295563</v>
      </c>
      <c r="N58" s="693">
        <f t="shared" si="28"/>
        <v>-25</v>
      </c>
      <c r="O58" s="699">
        <f t="shared" si="28"/>
        <v>-0.7314976796170769</v>
      </c>
      <c r="P58" s="699"/>
    </row>
    <row r="59" spans="1:18" ht="26.65" customHeight="1" x14ac:dyDescent="0.2">
      <c r="A59" s="529"/>
      <c r="B59" s="733"/>
      <c r="C59" s="734"/>
      <c r="D59" s="734"/>
      <c r="E59" s="734"/>
      <c r="F59" s="734"/>
      <c r="G59" s="734"/>
      <c r="H59" s="734"/>
      <c r="I59" s="734"/>
      <c r="J59" s="734"/>
      <c r="K59" s="734"/>
      <c r="L59" s="734"/>
      <c r="M59" s="734"/>
      <c r="N59" s="734"/>
      <c r="O59" s="735"/>
      <c r="P59" s="735"/>
      <c r="Q59" s="644"/>
      <c r="R59" s="644"/>
    </row>
    <row r="60" spans="1:18" ht="21" customHeight="1" x14ac:dyDescent="0.2">
      <c r="A60" s="1196" t="s">
        <v>24</v>
      </c>
      <c r="B60" s="684" t="s">
        <v>353</v>
      </c>
      <c r="C60" s="686">
        <v>4</v>
      </c>
      <c r="D60" s="686">
        <v>3</v>
      </c>
      <c r="E60" s="686">
        <v>11</v>
      </c>
      <c r="F60" s="686">
        <v>8</v>
      </c>
      <c r="G60" s="686">
        <v>6</v>
      </c>
      <c r="H60" s="686">
        <v>2</v>
      </c>
      <c r="I60" s="686">
        <v>7</v>
      </c>
      <c r="J60" s="686">
        <v>14</v>
      </c>
      <c r="K60" s="686">
        <v>7</v>
      </c>
      <c r="L60" s="686">
        <v>3</v>
      </c>
      <c r="M60" s="686">
        <v>7</v>
      </c>
      <c r="N60" s="686">
        <v>0</v>
      </c>
      <c r="O60" s="696">
        <f t="shared" ref="O60:O69" si="29">SUM(C60:N60)</f>
        <v>72</v>
      </c>
      <c r="P60" s="696"/>
      <c r="Q60" s="644"/>
      <c r="R60" s="644"/>
    </row>
    <row r="61" spans="1:18" ht="21" customHeight="1" x14ac:dyDescent="0.2">
      <c r="A61" s="1196"/>
      <c r="B61" s="685" t="s">
        <v>354</v>
      </c>
      <c r="C61" s="688">
        <v>3</v>
      </c>
      <c r="D61" s="688">
        <v>11</v>
      </c>
      <c r="E61" s="688">
        <v>19</v>
      </c>
      <c r="F61" s="688">
        <v>14</v>
      </c>
      <c r="G61" s="688">
        <v>9</v>
      </c>
      <c r="H61" s="688">
        <v>8</v>
      </c>
      <c r="I61" s="688">
        <v>7</v>
      </c>
      <c r="J61" s="688">
        <v>2</v>
      </c>
      <c r="K61" s="688">
        <v>3</v>
      </c>
      <c r="L61" s="688">
        <v>18</v>
      </c>
      <c r="M61" s="688">
        <v>12</v>
      </c>
      <c r="N61" s="688">
        <v>1</v>
      </c>
      <c r="O61" s="689">
        <f t="shared" si="29"/>
        <v>107</v>
      </c>
      <c r="P61" s="689"/>
      <c r="Q61" s="644"/>
      <c r="R61" s="644"/>
    </row>
    <row r="62" spans="1:18" ht="21" customHeight="1" x14ac:dyDescent="0.2">
      <c r="A62" s="1196"/>
      <c r="B62" s="684" t="s">
        <v>355</v>
      </c>
      <c r="C62" s="686">
        <v>13</v>
      </c>
      <c r="D62" s="686">
        <v>10</v>
      </c>
      <c r="E62" s="686">
        <v>22</v>
      </c>
      <c r="F62" s="686">
        <v>19</v>
      </c>
      <c r="G62" s="686">
        <v>18</v>
      </c>
      <c r="H62" s="686">
        <v>7</v>
      </c>
      <c r="I62" s="686">
        <v>11</v>
      </c>
      <c r="J62" s="686">
        <v>6</v>
      </c>
      <c r="K62" s="686">
        <v>5</v>
      </c>
      <c r="L62" s="686">
        <v>17</v>
      </c>
      <c r="M62" s="686">
        <v>17</v>
      </c>
      <c r="N62" s="686">
        <v>2</v>
      </c>
      <c r="O62" s="696">
        <f t="shared" si="29"/>
        <v>147</v>
      </c>
      <c r="P62" s="696"/>
      <c r="Q62" s="644"/>
      <c r="R62" s="644"/>
    </row>
    <row r="63" spans="1:18" ht="21" hidden="1" customHeight="1" x14ac:dyDescent="0.2">
      <c r="A63" s="1196"/>
      <c r="B63" s="685" t="s">
        <v>356</v>
      </c>
      <c r="C63" s="703"/>
      <c r="D63" s="688"/>
      <c r="E63" s="688"/>
      <c r="F63" s="688"/>
      <c r="G63" s="688"/>
      <c r="H63" s="688"/>
      <c r="I63" s="688"/>
      <c r="J63" s="688"/>
      <c r="K63" s="688"/>
      <c r="L63" s="688"/>
      <c r="M63" s="688"/>
      <c r="N63" s="688"/>
      <c r="O63" s="689">
        <f t="shared" si="29"/>
        <v>0</v>
      </c>
      <c r="P63" s="689"/>
      <c r="Q63" s="644"/>
      <c r="R63" s="644"/>
    </row>
    <row r="64" spans="1:18" ht="21" customHeight="1" x14ac:dyDescent="0.2">
      <c r="A64" s="1196"/>
      <c r="B64" s="190" t="s">
        <v>362</v>
      </c>
      <c r="C64" s="687">
        <f t="shared" ref="C64:N64" si="30">SUM(C60:C63)</f>
        <v>20</v>
      </c>
      <c r="D64" s="687">
        <f t="shared" si="30"/>
        <v>24</v>
      </c>
      <c r="E64" s="687">
        <f t="shared" si="30"/>
        <v>52</v>
      </c>
      <c r="F64" s="687">
        <f t="shared" si="30"/>
        <v>41</v>
      </c>
      <c r="G64" s="687">
        <f t="shared" si="30"/>
        <v>33</v>
      </c>
      <c r="H64" s="687">
        <f t="shared" si="30"/>
        <v>17</v>
      </c>
      <c r="I64" s="687">
        <f t="shared" si="30"/>
        <v>25</v>
      </c>
      <c r="J64" s="687">
        <f t="shared" si="30"/>
        <v>22</v>
      </c>
      <c r="K64" s="687">
        <f t="shared" si="30"/>
        <v>15</v>
      </c>
      <c r="L64" s="687">
        <f t="shared" si="30"/>
        <v>38</v>
      </c>
      <c r="M64" s="687">
        <f t="shared" si="30"/>
        <v>36</v>
      </c>
      <c r="N64" s="687">
        <f t="shared" si="30"/>
        <v>3</v>
      </c>
      <c r="O64" s="697">
        <f t="shared" si="29"/>
        <v>326</v>
      </c>
      <c r="P64" s="697"/>
      <c r="Q64" s="644"/>
      <c r="R64" s="644"/>
    </row>
    <row r="65" spans="1:18" s="644" customFormat="1" ht="21.75" hidden="1" customHeight="1" x14ac:dyDescent="0.2">
      <c r="A65" s="1196"/>
      <c r="B65" s="664" t="s">
        <v>291</v>
      </c>
      <c r="C65" s="688">
        <v>9</v>
      </c>
      <c r="D65" s="688">
        <v>9</v>
      </c>
      <c r="E65" s="688">
        <v>23</v>
      </c>
      <c r="F65" s="688">
        <v>19</v>
      </c>
      <c r="G65" s="688">
        <v>20</v>
      </c>
      <c r="H65" s="688">
        <v>7</v>
      </c>
      <c r="I65" s="688">
        <v>10</v>
      </c>
      <c r="J65" s="688">
        <v>8</v>
      </c>
      <c r="K65" s="688">
        <v>6</v>
      </c>
      <c r="L65" s="688">
        <v>17</v>
      </c>
      <c r="M65" s="688">
        <v>19</v>
      </c>
      <c r="N65" s="688">
        <v>0</v>
      </c>
      <c r="O65" s="689">
        <f t="shared" si="29"/>
        <v>147</v>
      </c>
      <c r="P65" s="689"/>
      <c r="Q65" s="650"/>
      <c r="R65" s="650"/>
    </row>
    <row r="66" spans="1:18" s="644" customFormat="1" ht="21.75" hidden="1" customHeight="1" x14ac:dyDescent="0.2">
      <c r="A66" s="1196"/>
      <c r="B66" s="664" t="s">
        <v>292</v>
      </c>
      <c r="C66" s="688">
        <v>8</v>
      </c>
      <c r="D66" s="688">
        <v>4</v>
      </c>
      <c r="E66" s="688">
        <v>20</v>
      </c>
      <c r="F66" s="688">
        <v>17</v>
      </c>
      <c r="G66" s="688">
        <v>22</v>
      </c>
      <c r="H66" s="688">
        <v>7</v>
      </c>
      <c r="I66" s="688">
        <v>12</v>
      </c>
      <c r="J66" s="688">
        <v>10</v>
      </c>
      <c r="K66" s="688">
        <v>8</v>
      </c>
      <c r="L66" s="688">
        <v>13</v>
      </c>
      <c r="M66" s="688">
        <v>15</v>
      </c>
      <c r="N66" s="688">
        <v>2</v>
      </c>
      <c r="O66" s="689">
        <f t="shared" si="29"/>
        <v>138</v>
      </c>
      <c r="P66" s="689"/>
      <c r="Q66" s="650"/>
      <c r="R66" s="650"/>
    </row>
    <row r="67" spans="1:18" s="644" customFormat="1" ht="21.75" customHeight="1" x14ac:dyDescent="0.2">
      <c r="A67" s="1196"/>
      <c r="B67" s="695" t="s">
        <v>293</v>
      </c>
      <c r="C67" s="686">
        <v>9</v>
      </c>
      <c r="D67" s="686">
        <v>9</v>
      </c>
      <c r="E67" s="686">
        <v>17</v>
      </c>
      <c r="F67" s="686">
        <v>14</v>
      </c>
      <c r="G67" s="686">
        <v>19</v>
      </c>
      <c r="H67" s="686">
        <v>5</v>
      </c>
      <c r="I67" s="686">
        <v>8</v>
      </c>
      <c r="J67" s="686">
        <v>14</v>
      </c>
      <c r="K67" s="686">
        <v>5</v>
      </c>
      <c r="L67" s="686">
        <v>12</v>
      </c>
      <c r="M67" s="686">
        <v>16</v>
      </c>
      <c r="N67" s="686">
        <v>0</v>
      </c>
      <c r="O67" s="696">
        <f t="shared" si="29"/>
        <v>128</v>
      </c>
      <c r="P67" s="696"/>
      <c r="Q67" s="650"/>
      <c r="R67" s="650"/>
    </row>
    <row r="68" spans="1:18" s="644" customFormat="1" ht="21.75" hidden="1" customHeight="1" x14ac:dyDescent="0.2">
      <c r="A68" s="1196"/>
      <c r="B68" s="695" t="s">
        <v>294</v>
      </c>
      <c r="C68" s="971">
        <v>9</v>
      </c>
      <c r="D68" s="686">
        <v>4</v>
      </c>
      <c r="E68" s="686">
        <v>20</v>
      </c>
      <c r="F68" s="686">
        <v>15</v>
      </c>
      <c r="G68" s="686">
        <v>18</v>
      </c>
      <c r="H68" s="686">
        <v>10</v>
      </c>
      <c r="I68" s="686">
        <v>9</v>
      </c>
      <c r="J68" s="686">
        <v>16</v>
      </c>
      <c r="K68" s="686">
        <v>6</v>
      </c>
      <c r="L68" s="686">
        <v>11</v>
      </c>
      <c r="M68" s="686">
        <v>23</v>
      </c>
      <c r="N68" s="686">
        <v>0</v>
      </c>
      <c r="O68" s="696">
        <f t="shared" si="29"/>
        <v>141</v>
      </c>
      <c r="P68" s="696"/>
      <c r="Q68" s="650"/>
      <c r="R68" s="650"/>
    </row>
    <row r="69" spans="1:18" s="644" customFormat="1" ht="21.75" hidden="1" customHeight="1" x14ac:dyDescent="0.2">
      <c r="A69" s="1196"/>
      <c r="B69" s="664" t="s">
        <v>269</v>
      </c>
      <c r="C69" s="535">
        <f t="shared" ref="C69:N69" si="31">SUM(C65:C68)</f>
        <v>35</v>
      </c>
      <c r="D69" s="535">
        <f t="shared" si="31"/>
        <v>26</v>
      </c>
      <c r="E69" s="535">
        <f t="shared" si="31"/>
        <v>80</v>
      </c>
      <c r="F69" s="535">
        <f t="shared" si="31"/>
        <v>65</v>
      </c>
      <c r="G69" s="535">
        <f t="shared" si="31"/>
        <v>79</v>
      </c>
      <c r="H69" s="535">
        <f t="shared" si="31"/>
        <v>29</v>
      </c>
      <c r="I69" s="535">
        <f t="shared" si="31"/>
        <v>39</v>
      </c>
      <c r="J69" s="535">
        <f t="shared" si="31"/>
        <v>48</v>
      </c>
      <c r="K69" s="535">
        <f t="shared" si="31"/>
        <v>25</v>
      </c>
      <c r="L69" s="535">
        <f t="shared" si="31"/>
        <v>53</v>
      </c>
      <c r="M69" s="535">
        <f t="shared" si="31"/>
        <v>73</v>
      </c>
      <c r="N69" s="535">
        <f t="shared" si="31"/>
        <v>2</v>
      </c>
      <c r="O69" s="689">
        <f t="shared" si="29"/>
        <v>554</v>
      </c>
      <c r="P69" s="689"/>
      <c r="Q69" s="650"/>
      <c r="R69" s="650"/>
    </row>
    <row r="70" spans="1:18" s="644" customFormat="1" ht="21" customHeight="1" x14ac:dyDescent="0.2">
      <c r="A70" s="1196"/>
      <c r="B70" s="190" t="s">
        <v>582</v>
      </c>
      <c r="C70" s="687">
        <f>C62-C67</f>
        <v>4</v>
      </c>
      <c r="D70" s="687">
        <f t="shared" ref="D70:O70" si="32">D62-D67</f>
        <v>1</v>
      </c>
      <c r="E70" s="687">
        <f t="shared" si="32"/>
        <v>5</v>
      </c>
      <c r="F70" s="687">
        <f t="shared" si="32"/>
        <v>5</v>
      </c>
      <c r="G70" s="687">
        <f t="shared" si="32"/>
        <v>-1</v>
      </c>
      <c r="H70" s="687">
        <f t="shared" si="32"/>
        <v>2</v>
      </c>
      <c r="I70" s="687">
        <f t="shared" si="32"/>
        <v>3</v>
      </c>
      <c r="J70" s="687">
        <f t="shared" si="32"/>
        <v>-8</v>
      </c>
      <c r="K70" s="687">
        <f t="shared" si="32"/>
        <v>0</v>
      </c>
      <c r="L70" s="687">
        <f t="shared" si="32"/>
        <v>5</v>
      </c>
      <c r="M70" s="687">
        <f t="shared" si="32"/>
        <v>1</v>
      </c>
      <c r="N70" s="687">
        <f t="shared" si="32"/>
        <v>2</v>
      </c>
      <c r="O70" s="697">
        <f t="shared" si="32"/>
        <v>19</v>
      </c>
      <c r="P70" s="697"/>
    </row>
    <row r="71" spans="1:18" s="644" customFormat="1" ht="21" customHeight="1" x14ac:dyDescent="0.2">
      <c r="A71" s="1197"/>
      <c r="B71" s="1134" t="s">
        <v>584</v>
      </c>
      <c r="C71" s="1135">
        <f>C62-C61</f>
        <v>10</v>
      </c>
      <c r="D71" s="1135">
        <f t="shared" ref="D71:O71" si="33">D62-D61</f>
        <v>-1</v>
      </c>
      <c r="E71" s="1135">
        <f t="shared" si="33"/>
        <v>3</v>
      </c>
      <c r="F71" s="1135">
        <f t="shared" si="33"/>
        <v>5</v>
      </c>
      <c r="G71" s="1135">
        <f t="shared" si="33"/>
        <v>9</v>
      </c>
      <c r="H71" s="1135">
        <f t="shared" si="33"/>
        <v>-1</v>
      </c>
      <c r="I71" s="1135">
        <f t="shared" si="33"/>
        <v>4</v>
      </c>
      <c r="J71" s="1135">
        <f t="shared" si="33"/>
        <v>4</v>
      </c>
      <c r="K71" s="1135">
        <f t="shared" si="33"/>
        <v>2</v>
      </c>
      <c r="L71" s="1135">
        <f t="shared" si="33"/>
        <v>-1</v>
      </c>
      <c r="M71" s="1135">
        <f t="shared" si="33"/>
        <v>5</v>
      </c>
      <c r="N71" s="1135">
        <f t="shared" si="33"/>
        <v>1</v>
      </c>
      <c r="O71" s="1136">
        <f t="shared" si="33"/>
        <v>40</v>
      </c>
      <c r="P71" s="1136"/>
    </row>
    <row r="72" spans="1:18" x14ac:dyDescent="0.2">
      <c r="A72" s="179" t="s">
        <v>84</v>
      </c>
      <c r="B72" s="425"/>
      <c r="C72" s="427"/>
      <c r="D72" s="427"/>
      <c r="E72" s="427"/>
      <c r="F72" s="427"/>
      <c r="G72" s="427"/>
      <c r="H72" s="427"/>
      <c r="I72" s="427"/>
      <c r="J72" s="428"/>
      <c r="K72" s="429"/>
      <c r="L72" s="430"/>
      <c r="M72" s="430"/>
      <c r="N72" s="430"/>
      <c r="O72" s="430"/>
    </row>
    <row r="73" spans="1:18" x14ac:dyDescent="0.2">
      <c r="A73" s="116"/>
      <c r="B73" s="194"/>
      <c r="C73" s="195"/>
      <c r="D73" s="195"/>
      <c r="E73" s="195"/>
      <c r="F73" s="195"/>
      <c r="G73" s="195"/>
      <c r="H73" s="195"/>
      <c r="I73" s="195"/>
      <c r="J73" s="196"/>
      <c r="K73" s="197"/>
      <c r="L73" s="198"/>
      <c r="M73" s="198"/>
      <c r="N73" s="198"/>
      <c r="O73" s="198"/>
    </row>
    <row r="74" spans="1:18" x14ac:dyDescent="0.2">
      <c r="A74" s="58" t="s">
        <v>56</v>
      </c>
      <c r="B74" s="199"/>
      <c r="C74" s="200"/>
      <c r="D74" s="200"/>
      <c r="E74" s="200"/>
      <c r="F74" s="200"/>
      <c r="G74" s="200"/>
      <c r="H74" s="195"/>
      <c r="I74" s="195"/>
      <c r="J74" s="195"/>
      <c r="K74" s="195"/>
      <c r="L74" s="198"/>
      <c r="M74" s="198"/>
      <c r="N74" s="198"/>
      <c r="O74" s="198"/>
    </row>
    <row r="75" spans="1:18" s="644" customFormat="1" x14ac:dyDescent="0.2">
      <c r="A75" s="491" t="s">
        <v>360</v>
      </c>
      <c r="B75" s="199"/>
      <c r="C75" s="200"/>
      <c r="D75" s="200"/>
      <c r="E75" s="200"/>
      <c r="F75" s="200"/>
      <c r="G75" s="200"/>
      <c r="H75" s="195"/>
      <c r="I75" s="195"/>
      <c r="J75" s="195"/>
      <c r="K75" s="195"/>
      <c r="L75" s="198"/>
      <c r="M75" s="198"/>
      <c r="N75" s="198"/>
      <c r="O75" s="198"/>
    </row>
    <row r="76" spans="1:18" ht="24.75" customHeight="1" x14ac:dyDescent="0.2">
      <c r="A76" s="1183" t="s">
        <v>230</v>
      </c>
      <c r="B76" s="1183"/>
      <c r="C76" s="1183"/>
      <c r="D76" s="1183"/>
      <c r="E76" s="1183"/>
      <c r="F76" s="1183"/>
      <c r="G76" s="1183"/>
      <c r="H76" s="1183"/>
      <c r="I76" s="1183"/>
      <c r="J76" s="1183"/>
      <c r="K76" s="1183"/>
      <c r="L76" s="1183"/>
      <c r="M76" s="1183"/>
      <c r="N76" s="1183"/>
      <c r="O76" s="1183"/>
    </row>
    <row r="77" spans="1:18" ht="12.75" customHeight="1" x14ac:dyDescent="0.2">
      <c r="A77" s="1183" t="s">
        <v>78</v>
      </c>
      <c r="B77" s="1183"/>
      <c r="C77" s="1183"/>
      <c r="D77" s="1183"/>
      <c r="E77" s="1183"/>
      <c r="F77" s="1183"/>
      <c r="G77" s="1183"/>
      <c r="H77" s="1183"/>
      <c r="I77" s="1183"/>
      <c r="J77" s="1183"/>
      <c r="K77" s="1183"/>
      <c r="L77" s="1183"/>
      <c r="M77" s="1183"/>
      <c r="N77" s="1183"/>
      <c r="O77" s="1183"/>
    </row>
    <row r="78" spans="1:18" ht="12.75" customHeight="1" x14ac:dyDescent="0.2">
      <c r="A78" s="1183" t="s">
        <v>332</v>
      </c>
      <c r="B78" s="1183"/>
      <c r="C78" s="1183"/>
      <c r="D78" s="1183"/>
      <c r="E78" s="1183"/>
      <c r="F78" s="1183"/>
      <c r="G78" s="1183"/>
      <c r="H78" s="1183"/>
      <c r="I78" s="1183"/>
      <c r="J78" s="1183"/>
      <c r="K78" s="1183"/>
      <c r="L78" s="1183"/>
      <c r="M78" s="1183"/>
      <c r="N78" s="1183"/>
      <c r="O78" s="1183"/>
    </row>
    <row r="79" spans="1:18" ht="24" customHeight="1" x14ac:dyDescent="0.2">
      <c r="A79" s="1183" t="s">
        <v>359</v>
      </c>
      <c r="B79" s="1195"/>
      <c r="C79" s="1195"/>
      <c r="D79" s="1195"/>
      <c r="E79" s="1195"/>
      <c r="F79" s="1195"/>
      <c r="G79" s="1195"/>
      <c r="H79" s="1195"/>
      <c r="I79" s="1195"/>
      <c r="J79" s="1195"/>
      <c r="K79" s="1195"/>
      <c r="L79" s="1195"/>
      <c r="M79" s="1195"/>
      <c r="N79" s="1195"/>
      <c r="O79" s="1195"/>
    </row>
    <row r="80" spans="1:18" s="385" customFormat="1" ht="23.25" customHeight="1" x14ac:dyDescent="0.2">
      <c r="A80" s="1194" t="s">
        <v>358</v>
      </c>
      <c r="B80" s="1194"/>
      <c r="C80" s="1194"/>
      <c r="D80" s="1194"/>
      <c r="E80" s="1194"/>
      <c r="F80" s="1194"/>
      <c r="G80" s="1194"/>
      <c r="H80" s="1194"/>
      <c r="I80" s="1194"/>
      <c r="J80" s="1194"/>
      <c r="K80" s="1194"/>
      <c r="L80" s="1194"/>
      <c r="M80" s="1194"/>
      <c r="N80" s="1194"/>
      <c r="O80" s="1194"/>
    </row>
    <row r="81" spans="1:15" ht="12.75" customHeight="1" x14ac:dyDescent="0.2">
      <c r="B81" s="350"/>
      <c r="C81" s="350"/>
      <c r="D81" s="350"/>
      <c r="E81" s="350"/>
      <c r="F81" s="350"/>
      <c r="G81" s="350"/>
      <c r="H81" s="350"/>
      <c r="I81" s="350"/>
      <c r="J81" s="350"/>
      <c r="K81" s="350"/>
      <c r="L81" s="350"/>
      <c r="M81" s="350"/>
      <c r="N81" s="350"/>
      <c r="O81" s="350"/>
    </row>
    <row r="82" spans="1:15" ht="15" x14ac:dyDescent="0.25">
      <c r="A82" s="857" t="s">
        <v>580</v>
      </c>
      <c r="J82" s="856" t="s">
        <v>581</v>
      </c>
    </row>
    <row r="106" spans="1:15" ht="15" x14ac:dyDescent="0.25">
      <c r="A106" s="857" t="s">
        <v>586</v>
      </c>
      <c r="B106" s="387"/>
      <c r="C106" s="388"/>
      <c r="D106" s="388"/>
      <c r="E106" s="388"/>
      <c r="F106" s="388"/>
      <c r="G106" s="388"/>
      <c r="H106" s="388"/>
      <c r="I106" s="388"/>
      <c r="J106" s="388"/>
      <c r="K106" s="388"/>
    </row>
    <row r="107" spans="1:15" s="260" customFormat="1" x14ac:dyDescent="0.2">
      <c r="A107" s="650"/>
      <c r="B107" s="387"/>
      <c r="C107" s="388"/>
      <c r="D107" s="388"/>
      <c r="E107" s="388"/>
      <c r="F107" s="388"/>
      <c r="G107" s="388"/>
      <c r="H107" s="388"/>
      <c r="I107" s="388"/>
      <c r="J107" s="388"/>
      <c r="K107" s="388"/>
      <c r="L107" s="388"/>
      <c r="M107" s="388"/>
      <c r="N107" s="839"/>
      <c r="O107" s="839"/>
    </row>
    <row r="108" spans="1:15" s="260" customFormat="1" x14ac:dyDescent="0.2">
      <c r="A108" s="650"/>
      <c r="B108" s="387"/>
      <c r="C108" s="388"/>
      <c r="D108" s="388"/>
      <c r="E108" s="388"/>
      <c r="F108" s="388"/>
      <c r="G108" s="388"/>
      <c r="H108" s="388"/>
      <c r="I108" s="388"/>
      <c r="J108" s="388"/>
      <c r="K108" s="388"/>
      <c r="L108" s="388"/>
      <c r="M108" s="388"/>
      <c r="N108" s="839"/>
      <c r="O108" s="839"/>
    </row>
    <row r="109" spans="1:15" s="260" customFormat="1" x14ac:dyDescent="0.2">
      <c r="A109" s="650"/>
      <c r="B109" s="387"/>
      <c r="C109" s="388"/>
      <c r="D109" s="388"/>
      <c r="E109" s="388"/>
      <c r="F109" s="388"/>
      <c r="G109" s="388"/>
      <c r="H109" s="388"/>
      <c r="I109" s="388"/>
      <c r="J109" s="388"/>
      <c r="K109" s="388"/>
      <c r="L109" s="388"/>
      <c r="M109" s="388"/>
      <c r="N109" s="839"/>
      <c r="O109" s="839"/>
    </row>
    <row r="110" spans="1:15" s="260" customFormat="1" x14ac:dyDescent="0.2">
      <c r="A110" s="650"/>
      <c r="B110" s="387"/>
      <c r="C110" s="388"/>
      <c r="D110" s="388"/>
      <c r="E110" s="388"/>
      <c r="F110" s="388"/>
      <c r="G110" s="388"/>
      <c r="H110" s="388"/>
      <c r="I110" s="388"/>
      <c r="J110" s="388"/>
      <c r="K110" s="388"/>
      <c r="L110" s="388"/>
      <c r="M110" s="388"/>
      <c r="N110" s="839"/>
      <c r="O110" s="839"/>
    </row>
    <row r="111" spans="1:15" s="260" customFormat="1" x14ac:dyDescent="0.2">
      <c r="A111" s="650"/>
      <c r="B111" s="387"/>
      <c r="C111" s="388"/>
      <c r="D111" s="388"/>
      <c r="E111" s="388"/>
      <c r="F111" s="388"/>
      <c r="G111" s="388"/>
      <c r="H111" s="388"/>
      <c r="I111" s="388"/>
      <c r="J111" s="388"/>
      <c r="K111" s="388"/>
      <c r="L111" s="388"/>
      <c r="M111" s="388"/>
      <c r="N111" s="839"/>
      <c r="O111" s="839"/>
    </row>
    <row r="112" spans="1:15" s="260" customFormat="1" x14ac:dyDescent="0.2">
      <c r="A112" s="650"/>
      <c r="B112" s="387"/>
      <c r="C112" s="388"/>
      <c r="D112" s="388"/>
      <c r="E112" s="388"/>
      <c r="F112" s="388"/>
      <c r="G112" s="388"/>
      <c r="H112" s="388"/>
      <c r="I112" s="388"/>
      <c r="J112" s="388"/>
      <c r="K112" s="388"/>
      <c r="L112" s="388"/>
      <c r="M112" s="388"/>
      <c r="N112" s="839"/>
      <c r="O112" s="839"/>
    </row>
    <row r="113" spans="1:15" s="260" customFormat="1" x14ac:dyDescent="0.2">
      <c r="A113" s="650"/>
      <c r="B113" s="387"/>
      <c r="C113" s="388"/>
      <c r="D113" s="388"/>
      <c r="E113" s="388"/>
      <c r="F113" s="388"/>
      <c r="G113" s="388"/>
      <c r="H113" s="388"/>
      <c r="I113" s="388"/>
      <c r="J113" s="388"/>
      <c r="K113" s="388"/>
      <c r="L113" s="388"/>
      <c r="M113" s="388"/>
      <c r="N113" s="839"/>
      <c r="O113" s="839"/>
    </row>
    <row r="114" spans="1:15" s="260" customFormat="1" x14ac:dyDescent="0.2">
      <c r="A114" s="650"/>
      <c r="B114" s="387"/>
      <c r="C114" s="388"/>
      <c r="D114" s="388"/>
      <c r="E114" s="388"/>
      <c r="F114" s="388"/>
      <c r="G114" s="388"/>
      <c r="H114" s="388"/>
      <c r="I114" s="388"/>
      <c r="J114" s="388"/>
      <c r="K114" s="388"/>
      <c r="L114" s="388"/>
      <c r="M114" s="388"/>
      <c r="N114" s="839"/>
      <c r="O114" s="839"/>
    </row>
    <row r="115" spans="1:15" s="260" customFormat="1" x14ac:dyDescent="0.2">
      <c r="A115" s="650"/>
      <c r="B115" s="387"/>
      <c r="C115" s="388"/>
      <c r="D115" s="388"/>
      <c r="E115" s="388"/>
      <c r="F115" s="388"/>
      <c r="G115" s="388"/>
      <c r="H115" s="388"/>
      <c r="I115" s="388"/>
      <c r="J115" s="388"/>
      <c r="K115" s="388"/>
      <c r="L115" s="388"/>
      <c r="M115" s="388"/>
      <c r="N115" s="839"/>
      <c r="O115" s="839"/>
    </row>
    <row r="116" spans="1:15" s="260" customFormat="1" x14ac:dyDescent="0.2">
      <c r="A116" s="650"/>
      <c r="B116" s="387"/>
      <c r="C116" s="388"/>
      <c r="D116" s="388"/>
      <c r="E116" s="388"/>
      <c r="F116" s="388"/>
      <c r="G116" s="388"/>
      <c r="H116" s="388"/>
      <c r="I116" s="388"/>
      <c r="J116" s="388"/>
      <c r="K116" s="388"/>
      <c r="L116" s="388"/>
      <c r="M116" s="388"/>
      <c r="N116" s="839"/>
      <c r="O116" s="839"/>
    </row>
    <row r="117" spans="1:15" s="260" customFormat="1" x14ac:dyDescent="0.2">
      <c r="A117" s="650"/>
      <c r="B117" s="387"/>
      <c r="C117" s="388"/>
      <c r="D117" s="388"/>
      <c r="E117" s="388"/>
      <c r="F117" s="388"/>
      <c r="G117" s="388"/>
      <c r="H117" s="388"/>
      <c r="I117" s="388"/>
      <c r="J117" s="388"/>
      <c r="K117" s="388"/>
      <c r="L117" s="388"/>
      <c r="M117" s="388"/>
      <c r="N117" s="839"/>
      <c r="O117" s="839"/>
    </row>
    <row r="118" spans="1:15" s="260" customFormat="1" x14ac:dyDescent="0.2">
      <c r="A118" s="650"/>
      <c r="B118" s="387"/>
      <c r="C118" s="388"/>
      <c r="D118" s="388"/>
      <c r="E118" s="388"/>
      <c r="F118" s="388"/>
      <c r="G118" s="388"/>
      <c r="H118" s="388"/>
      <c r="I118" s="388"/>
      <c r="J118" s="388"/>
      <c r="K118" s="388"/>
      <c r="L118" s="388"/>
      <c r="M118" s="388"/>
      <c r="N118" s="839"/>
      <c r="O118" s="839"/>
    </row>
    <row r="119" spans="1:15" s="260" customFormat="1" x14ac:dyDescent="0.2">
      <c r="A119" s="650"/>
      <c r="B119" s="387"/>
      <c r="C119" s="388"/>
      <c r="D119" s="388"/>
      <c r="E119" s="388"/>
      <c r="F119" s="388"/>
      <c r="G119" s="388"/>
      <c r="H119" s="388"/>
      <c r="I119" s="388"/>
      <c r="J119" s="388"/>
      <c r="K119" s="388"/>
      <c r="L119" s="388"/>
      <c r="M119" s="388"/>
      <c r="N119" s="839"/>
      <c r="O119" s="839"/>
    </row>
    <row r="120" spans="1:15" s="260" customFormat="1" x14ac:dyDescent="0.2">
      <c r="A120" s="650"/>
      <c r="B120" s="387"/>
      <c r="C120" s="388"/>
      <c r="D120" s="388"/>
      <c r="E120" s="388"/>
      <c r="F120" s="388"/>
      <c r="G120" s="388"/>
      <c r="H120" s="388"/>
      <c r="I120" s="388"/>
      <c r="J120" s="388"/>
      <c r="K120" s="388"/>
      <c r="L120" s="388"/>
      <c r="M120" s="388"/>
      <c r="N120" s="839"/>
      <c r="O120" s="839"/>
    </row>
    <row r="121" spans="1:15" s="260" customFormat="1" x14ac:dyDescent="0.2">
      <c r="A121" s="650"/>
      <c r="B121" s="387"/>
      <c r="C121" s="388"/>
      <c r="D121" s="388"/>
      <c r="E121" s="388"/>
      <c r="F121" s="388"/>
      <c r="G121" s="388"/>
      <c r="H121" s="388"/>
      <c r="I121" s="388"/>
      <c r="J121" s="388"/>
      <c r="K121" s="388"/>
      <c r="L121" s="388"/>
      <c r="M121" s="388"/>
      <c r="N121" s="839"/>
      <c r="O121" s="839"/>
    </row>
    <row r="122" spans="1:15" s="260" customFormat="1" x14ac:dyDescent="0.2">
      <c r="A122" s="650"/>
      <c r="B122" s="387"/>
      <c r="C122" s="388"/>
      <c r="D122" s="388"/>
      <c r="E122" s="388"/>
      <c r="F122" s="388"/>
      <c r="G122" s="388"/>
      <c r="H122" s="388"/>
      <c r="I122" s="388"/>
      <c r="J122" s="388"/>
      <c r="K122" s="388"/>
      <c r="L122" s="388"/>
      <c r="M122" s="388"/>
      <c r="N122" s="839"/>
      <c r="O122" s="839"/>
    </row>
    <row r="123" spans="1:15" s="260" customFormat="1" x14ac:dyDescent="0.2">
      <c r="A123" s="650"/>
      <c r="B123" s="387"/>
      <c r="C123" s="388"/>
      <c r="D123" s="388"/>
      <c r="E123" s="388"/>
      <c r="F123" s="388"/>
      <c r="G123" s="388"/>
      <c r="H123" s="388"/>
      <c r="I123" s="388"/>
      <c r="J123" s="388"/>
      <c r="K123" s="388"/>
      <c r="L123" s="388"/>
      <c r="M123" s="388"/>
      <c r="N123" s="839"/>
      <c r="O123" s="839"/>
    </row>
    <row r="124" spans="1:15" s="260" customFormat="1" x14ac:dyDescent="0.2">
      <c r="A124" s="650"/>
      <c r="B124" s="387"/>
      <c r="C124" s="388"/>
      <c r="D124" s="388"/>
      <c r="E124" s="388"/>
      <c r="F124" s="388"/>
      <c r="G124" s="388"/>
      <c r="H124" s="388"/>
      <c r="I124" s="388"/>
      <c r="J124" s="388"/>
      <c r="K124" s="388"/>
      <c r="L124" s="388"/>
      <c r="M124" s="388"/>
      <c r="N124" s="839"/>
      <c r="O124" s="839"/>
    </row>
    <row r="125" spans="1:15" s="260" customFormat="1" x14ac:dyDescent="0.2">
      <c r="A125" s="650"/>
      <c r="B125" s="387"/>
      <c r="C125" s="388"/>
      <c r="D125" s="388"/>
      <c r="E125" s="388"/>
      <c r="F125" s="388"/>
      <c r="G125" s="388"/>
      <c r="H125" s="388"/>
      <c r="I125" s="388"/>
      <c r="J125" s="388"/>
      <c r="K125" s="388"/>
      <c r="L125" s="388"/>
      <c r="M125" s="388"/>
      <c r="N125" s="839"/>
      <c r="O125" s="839"/>
    </row>
    <row r="126" spans="1:15" s="260" customFormat="1" x14ac:dyDescent="0.2">
      <c r="A126" s="650"/>
      <c r="B126" s="387"/>
      <c r="C126" s="388"/>
      <c r="D126" s="388"/>
      <c r="E126" s="388"/>
      <c r="F126" s="388"/>
      <c r="G126" s="388"/>
      <c r="H126" s="388"/>
      <c r="I126" s="388"/>
      <c r="J126" s="388"/>
      <c r="K126" s="388"/>
      <c r="L126" s="388"/>
      <c r="M126" s="388"/>
      <c r="N126" s="839"/>
      <c r="O126" s="839"/>
    </row>
    <row r="127" spans="1:15" s="260" customFormat="1" x14ac:dyDescent="0.2">
      <c r="A127" s="650"/>
      <c r="B127" s="387"/>
      <c r="C127" s="388"/>
      <c r="D127" s="388"/>
      <c r="E127" s="388"/>
      <c r="F127" s="388"/>
      <c r="G127" s="388"/>
      <c r="H127" s="388"/>
      <c r="I127" s="388"/>
      <c r="J127" s="388"/>
      <c r="K127" s="388"/>
      <c r="L127" s="388"/>
      <c r="M127" s="388"/>
      <c r="N127" s="839"/>
      <c r="O127" s="839"/>
    </row>
    <row r="128" spans="1:15" s="260" customFormat="1" x14ac:dyDescent="0.2">
      <c r="A128" s="650"/>
      <c r="B128" s="387"/>
      <c r="C128" s="388"/>
      <c r="D128" s="388"/>
      <c r="E128" s="388"/>
      <c r="F128" s="388"/>
      <c r="G128" s="388"/>
      <c r="H128" s="388"/>
      <c r="I128" s="388"/>
      <c r="J128" s="388"/>
      <c r="K128" s="388"/>
      <c r="L128" s="388"/>
      <c r="M128" s="388"/>
      <c r="N128" s="839"/>
      <c r="O128" s="839"/>
    </row>
    <row r="129" spans="1:15" s="260" customFormat="1" x14ac:dyDescent="0.2">
      <c r="A129" s="650"/>
      <c r="B129" s="387"/>
      <c r="C129" s="388"/>
      <c r="D129" s="388"/>
      <c r="E129" s="388"/>
      <c r="F129" s="388"/>
      <c r="G129" s="388"/>
      <c r="H129" s="388"/>
      <c r="I129" s="388"/>
      <c r="J129" s="388"/>
      <c r="K129" s="388"/>
      <c r="L129" s="388"/>
      <c r="M129" s="388"/>
      <c r="N129" s="839"/>
      <c r="O129" s="839"/>
    </row>
    <row r="130" spans="1:15" s="260" customFormat="1" x14ac:dyDescent="0.2">
      <c r="A130" s="650"/>
      <c r="B130" s="387"/>
      <c r="C130" s="388"/>
      <c r="D130" s="388"/>
      <c r="E130" s="388"/>
      <c r="F130" s="388"/>
      <c r="G130" s="388"/>
      <c r="H130" s="388"/>
      <c r="I130" s="388"/>
      <c r="J130" s="388"/>
      <c r="K130" s="388"/>
      <c r="L130" s="388"/>
      <c r="M130" s="388"/>
      <c r="N130" s="839"/>
      <c r="O130" s="839"/>
    </row>
    <row r="131" spans="1:15" s="260" customFormat="1" x14ac:dyDescent="0.2">
      <c r="A131" s="650"/>
      <c r="B131" s="387"/>
      <c r="C131" s="388"/>
      <c r="D131" s="388"/>
      <c r="E131" s="388"/>
      <c r="F131" s="388"/>
      <c r="G131" s="388"/>
      <c r="H131" s="388"/>
      <c r="I131" s="388"/>
      <c r="J131" s="388"/>
      <c r="K131" s="388"/>
      <c r="L131" s="388"/>
      <c r="M131" s="388"/>
      <c r="N131" s="839"/>
      <c r="O131" s="839"/>
    </row>
    <row r="132" spans="1:15" s="260" customFormat="1" x14ac:dyDescent="0.2">
      <c r="A132" s="650"/>
      <c r="B132" s="387"/>
      <c r="C132" s="388"/>
      <c r="D132" s="388"/>
      <c r="E132" s="388"/>
      <c r="F132" s="388"/>
      <c r="G132" s="388"/>
      <c r="H132" s="388"/>
      <c r="I132" s="388"/>
      <c r="J132" s="388"/>
      <c r="K132" s="388"/>
      <c r="L132" s="388"/>
      <c r="M132" s="388"/>
      <c r="N132" s="839"/>
      <c r="O132" s="839"/>
    </row>
    <row r="133" spans="1:15" s="260" customFormat="1" x14ac:dyDescent="0.2">
      <c r="A133" s="650"/>
      <c r="B133" s="387"/>
      <c r="C133" s="388"/>
      <c r="D133" s="388"/>
      <c r="E133" s="388"/>
      <c r="F133" s="388"/>
      <c r="G133" s="388"/>
      <c r="H133" s="388"/>
      <c r="I133" s="388"/>
      <c r="J133" s="388"/>
      <c r="K133" s="388"/>
      <c r="L133" s="388"/>
      <c r="M133" s="388"/>
      <c r="N133" s="839"/>
      <c r="O133" s="839"/>
    </row>
    <row r="134" spans="1:15" s="260" customFormat="1" x14ac:dyDescent="0.2">
      <c r="A134" s="650"/>
      <c r="B134" s="387"/>
      <c r="C134" s="388"/>
      <c r="D134" s="388"/>
      <c r="E134" s="388"/>
      <c r="F134" s="388"/>
      <c r="G134" s="388"/>
      <c r="H134" s="388"/>
      <c r="I134" s="388"/>
      <c r="J134" s="388"/>
      <c r="K134" s="388"/>
      <c r="L134" s="388"/>
      <c r="M134" s="388"/>
      <c r="N134" s="839"/>
      <c r="O134" s="839"/>
    </row>
    <row r="135" spans="1:15" s="260" customFormat="1" x14ac:dyDescent="0.2">
      <c r="A135" s="650"/>
      <c r="B135" s="387"/>
      <c r="C135" s="388"/>
      <c r="D135" s="388"/>
      <c r="E135" s="388"/>
      <c r="F135" s="388"/>
      <c r="G135" s="388"/>
      <c r="H135" s="388"/>
      <c r="I135" s="388"/>
      <c r="J135" s="388"/>
      <c r="K135" s="388"/>
      <c r="L135" s="388"/>
      <c r="M135" s="388"/>
      <c r="N135" s="839"/>
      <c r="O135" s="839"/>
    </row>
    <row r="136" spans="1:15" s="260" customFormat="1" x14ac:dyDescent="0.2">
      <c r="A136" s="650"/>
      <c r="B136" s="387"/>
      <c r="C136" s="388"/>
      <c r="D136" s="388"/>
      <c r="E136" s="388"/>
      <c r="F136" s="388"/>
      <c r="G136" s="388"/>
      <c r="H136" s="388"/>
      <c r="I136" s="388"/>
      <c r="J136" s="388"/>
      <c r="K136" s="388"/>
      <c r="L136" s="388"/>
      <c r="M136" s="388"/>
      <c r="N136" s="839"/>
      <c r="O136" s="839"/>
    </row>
    <row r="137" spans="1:15" s="260" customFormat="1" x14ac:dyDescent="0.2">
      <c r="A137" s="650"/>
      <c r="B137" s="387"/>
      <c r="C137" s="388"/>
      <c r="D137" s="388"/>
      <c r="E137" s="388"/>
      <c r="F137" s="388"/>
      <c r="G137" s="388"/>
      <c r="H137" s="388"/>
      <c r="I137" s="388"/>
      <c r="J137" s="388"/>
      <c r="K137" s="388"/>
      <c r="L137" s="388"/>
      <c r="M137" s="388"/>
      <c r="N137" s="839"/>
      <c r="O137" s="839"/>
    </row>
    <row r="138" spans="1:15" s="260" customFormat="1" x14ac:dyDescent="0.2">
      <c r="A138" s="650"/>
      <c r="B138" s="387"/>
      <c r="C138" s="388"/>
      <c r="D138" s="388"/>
      <c r="E138" s="388"/>
      <c r="F138" s="388"/>
      <c r="G138" s="388"/>
      <c r="H138" s="388"/>
      <c r="I138" s="388"/>
      <c r="J138" s="388"/>
      <c r="K138" s="388"/>
      <c r="L138" s="388"/>
      <c r="M138" s="388"/>
      <c r="N138" s="839"/>
      <c r="O138" s="839"/>
    </row>
    <row r="139" spans="1:15" s="260" customFormat="1" x14ac:dyDescent="0.2">
      <c r="A139" s="650"/>
      <c r="B139" s="387"/>
      <c r="C139" s="388"/>
      <c r="D139" s="388"/>
      <c r="E139" s="388"/>
      <c r="F139" s="388"/>
      <c r="G139" s="388"/>
      <c r="H139" s="388"/>
      <c r="I139" s="388"/>
      <c r="J139" s="388"/>
      <c r="K139" s="388"/>
      <c r="L139" s="388"/>
      <c r="M139" s="388"/>
      <c r="N139" s="839"/>
      <c r="O139" s="839"/>
    </row>
    <row r="140" spans="1:15" s="260" customFormat="1" x14ac:dyDescent="0.2">
      <c r="A140" s="650"/>
      <c r="B140" s="387"/>
      <c r="C140" s="388"/>
      <c r="D140" s="388"/>
      <c r="E140" s="388"/>
      <c r="F140" s="388"/>
      <c r="G140" s="388"/>
      <c r="H140" s="388"/>
      <c r="I140" s="388"/>
      <c r="J140" s="388"/>
      <c r="K140" s="388"/>
      <c r="L140" s="388"/>
      <c r="M140" s="388"/>
      <c r="N140" s="839"/>
      <c r="O140" s="839"/>
    </row>
    <row r="141" spans="1:15" s="260" customFormat="1" x14ac:dyDescent="0.2">
      <c r="A141" s="650"/>
      <c r="B141" s="387"/>
      <c r="C141" s="388"/>
      <c r="D141" s="388"/>
      <c r="E141" s="388"/>
      <c r="F141" s="388"/>
      <c r="G141" s="388"/>
      <c r="H141" s="388"/>
      <c r="I141" s="388"/>
      <c r="J141" s="388"/>
      <c r="K141" s="388"/>
      <c r="L141" s="388"/>
      <c r="M141" s="388"/>
      <c r="N141" s="839"/>
      <c r="O141" s="839"/>
    </row>
    <row r="142" spans="1:15" s="260" customFormat="1" x14ac:dyDescent="0.2">
      <c r="A142" s="650"/>
      <c r="B142" s="387"/>
      <c r="C142" s="388"/>
      <c r="D142" s="388"/>
      <c r="E142" s="388"/>
      <c r="F142" s="388"/>
      <c r="G142" s="388"/>
      <c r="H142" s="388"/>
      <c r="I142" s="388"/>
      <c r="J142" s="388"/>
      <c r="K142" s="388"/>
      <c r="L142" s="388"/>
      <c r="M142" s="388"/>
      <c r="N142" s="839"/>
      <c r="O142" s="839"/>
    </row>
    <row r="143" spans="1:15" s="260" customFormat="1" x14ac:dyDescent="0.2">
      <c r="A143" s="650"/>
      <c r="B143" s="387"/>
      <c r="C143" s="388"/>
      <c r="D143" s="388"/>
      <c r="E143" s="388"/>
      <c r="F143" s="388"/>
      <c r="G143" s="388"/>
      <c r="H143" s="388"/>
      <c r="I143" s="388"/>
      <c r="J143" s="388"/>
      <c r="K143" s="388"/>
      <c r="L143" s="388"/>
      <c r="M143" s="388"/>
      <c r="N143" s="839"/>
      <c r="O143" s="839"/>
    </row>
    <row r="144" spans="1:15" s="260" customFormat="1" x14ac:dyDescent="0.2">
      <c r="A144" s="650"/>
      <c r="B144" s="387"/>
      <c r="C144" s="388"/>
      <c r="D144" s="388"/>
      <c r="E144" s="388"/>
      <c r="F144" s="388"/>
      <c r="G144" s="388"/>
      <c r="H144" s="388"/>
      <c r="I144" s="388"/>
      <c r="J144" s="388"/>
      <c r="K144" s="388"/>
      <c r="L144" s="388"/>
      <c r="M144" s="388"/>
      <c r="N144" s="839"/>
      <c r="O144" s="839"/>
    </row>
    <row r="145" spans="1:15" s="260" customFormat="1" x14ac:dyDescent="0.2">
      <c r="A145" s="650"/>
      <c r="B145" s="387"/>
      <c r="C145" s="388"/>
      <c r="D145" s="388"/>
      <c r="E145" s="388"/>
      <c r="F145" s="388"/>
      <c r="G145" s="388"/>
      <c r="H145" s="388"/>
      <c r="I145" s="388"/>
      <c r="J145" s="388"/>
      <c r="K145" s="388"/>
      <c r="L145" s="388"/>
      <c r="M145" s="388"/>
      <c r="N145" s="839"/>
      <c r="O145" s="839"/>
    </row>
    <row r="146" spans="1:15" s="260" customFormat="1" x14ac:dyDescent="0.2">
      <c r="A146" s="650"/>
      <c r="B146" s="387"/>
      <c r="C146" s="388"/>
      <c r="D146" s="388"/>
      <c r="E146" s="388"/>
      <c r="F146" s="388"/>
      <c r="G146" s="388"/>
      <c r="H146" s="388"/>
      <c r="I146" s="388"/>
      <c r="J146" s="388"/>
      <c r="K146" s="388"/>
      <c r="L146" s="388"/>
      <c r="M146" s="388"/>
      <c r="N146" s="839"/>
      <c r="O146" s="839"/>
    </row>
    <row r="147" spans="1:15" x14ac:dyDescent="0.2">
      <c r="A147" s="650"/>
      <c r="B147" s="387"/>
      <c r="C147" s="388"/>
      <c r="D147" s="388"/>
      <c r="E147" s="388"/>
      <c r="F147" s="388"/>
      <c r="G147" s="388"/>
      <c r="H147" s="388"/>
      <c r="I147" s="388"/>
      <c r="J147" s="388"/>
      <c r="K147" s="388"/>
      <c r="L147" s="388"/>
      <c r="M147" s="388"/>
    </row>
    <row r="148" spans="1:15" x14ac:dyDescent="0.2">
      <c r="A148" s="650"/>
      <c r="B148" s="387"/>
      <c r="C148" s="388"/>
      <c r="D148" s="388"/>
      <c r="E148" s="388"/>
      <c r="F148" s="388"/>
      <c r="G148" s="388"/>
      <c r="H148" s="388"/>
      <c r="I148" s="388"/>
      <c r="J148" s="388"/>
      <c r="K148" s="388"/>
      <c r="L148" s="388"/>
      <c r="M148" s="388"/>
    </row>
    <row r="149" spans="1:15" x14ac:dyDescent="0.2">
      <c r="A149" s="650"/>
      <c r="B149" s="387"/>
      <c r="C149" s="388"/>
      <c r="D149" s="388"/>
      <c r="E149" s="388"/>
      <c r="F149" s="388"/>
      <c r="G149" s="388"/>
      <c r="H149" s="388"/>
      <c r="I149" s="388"/>
      <c r="J149" s="388"/>
      <c r="K149" s="388"/>
      <c r="L149" s="388"/>
      <c r="M149" s="388"/>
    </row>
    <row r="150" spans="1:15" x14ac:dyDescent="0.2">
      <c r="A150" s="650"/>
      <c r="B150" s="387"/>
      <c r="C150" s="388"/>
      <c r="D150" s="388"/>
      <c r="E150" s="388"/>
      <c r="F150" s="388"/>
      <c r="G150" s="388"/>
      <c r="H150" s="388"/>
      <c r="I150" s="388"/>
      <c r="J150" s="388"/>
      <c r="K150" s="388"/>
      <c r="L150" s="388"/>
      <c r="M150" s="388"/>
    </row>
  </sheetData>
  <dataConsolidate/>
  <mergeCells count="11">
    <mergeCell ref="Q17:R18"/>
    <mergeCell ref="A5:A19"/>
    <mergeCell ref="A80:O80"/>
    <mergeCell ref="A77:O77"/>
    <mergeCell ref="A78:O78"/>
    <mergeCell ref="A76:O76"/>
    <mergeCell ref="A79:O79"/>
    <mergeCell ref="A60:A71"/>
    <mergeCell ref="A21:A32"/>
    <mergeCell ref="A34:A45"/>
    <mergeCell ref="A47:A58"/>
  </mergeCells>
  <hyperlinks>
    <hyperlink ref="A1" location="Contents!A1" tooltip="Contents Page" display="Return to Contents Page"/>
    <hyperlink ref="Q2" location="'1.2'!A82" display="(Go to Charts)"/>
    <hyperlink ref="Q3" location="'1.2'!A106" display="(Go to Map)"/>
  </hyperlinks>
  <pageMargins left="0.39370078740157483" right="0.27559055118110237" top="0.31496062992125984" bottom="0.31496062992125984" header="0.31496062992125984" footer="0.31496062992125984"/>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65"/>
  <sheetViews>
    <sheetView showGridLines="0" zoomScaleNormal="100" workbookViewId="0">
      <pane ySplit="4" topLeftCell="A5" activePane="bottomLeft" state="frozen"/>
      <selection pane="bottomLeft" activeCell="A2" sqref="A2"/>
    </sheetView>
  </sheetViews>
  <sheetFormatPr defaultColWidth="9.28515625" defaultRowHeight="12.75" x14ac:dyDescent="0.2"/>
  <cols>
    <col min="1" max="1" width="8.42578125" style="3" customWidth="1"/>
    <col min="2" max="2" width="3.42578125" style="3" customWidth="1"/>
    <col min="3" max="3" width="14" style="3" customWidth="1"/>
    <col min="4" max="5" width="14" style="15" customWidth="1"/>
    <col min="6" max="6" width="9.28515625" style="1" customWidth="1"/>
    <col min="7" max="9" width="9.28515625" style="3" customWidth="1"/>
    <col min="10" max="12" width="21.42578125" style="3" customWidth="1"/>
    <col min="13" max="16384" width="9.28515625" style="3"/>
  </cols>
  <sheetData>
    <row r="1" spans="1:6" x14ac:dyDescent="0.2">
      <c r="A1" s="124" t="s">
        <v>85</v>
      </c>
    </row>
    <row r="2" spans="1:6" ht="17.25" x14ac:dyDescent="0.25">
      <c r="A2" s="856" t="s">
        <v>366</v>
      </c>
      <c r="F2" s="3"/>
    </row>
    <row r="3" spans="1:6" ht="15.75" x14ac:dyDescent="0.25">
      <c r="A3" s="826"/>
      <c r="B3" s="24"/>
      <c r="C3" s="24"/>
      <c r="D3" s="49"/>
      <c r="E3" s="49"/>
    </row>
    <row r="4" spans="1:6" ht="38.25" x14ac:dyDescent="0.2">
      <c r="A4" s="855" t="s">
        <v>0</v>
      </c>
      <c r="B4" s="147" t="s">
        <v>1</v>
      </c>
      <c r="C4" s="147" t="s">
        <v>36</v>
      </c>
      <c r="D4" s="148" t="s">
        <v>365</v>
      </c>
      <c r="E4" s="148" t="s">
        <v>57</v>
      </c>
      <c r="F4" s="23"/>
    </row>
    <row r="5" spans="1:6" s="47" customFormat="1" ht="12" x14ac:dyDescent="0.2">
      <c r="A5" s="1199" t="s">
        <v>10</v>
      </c>
      <c r="B5" s="149" t="s">
        <v>3</v>
      </c>
      <c r="C5" s="145">
        <v>3896</v>
      </c>
      <c r="D5" s="145">
        <v>11045</v>
      </c>
      <c r="E5" s="138">
        <f>C5/D5</f>
        <v>0.35273879583521955</v>
      </c>
      <c r="F5" s="8"/>
    </row>
    <row r="6" spans="1:6" s="47" customFormat="1" ht="12" x14ac:dyDescent="0.2">
      <c r="A6" s="1200"/>
      <c r="B6" s="4" t="s">
        <v>4</v>
      </c>
      <c r="C6" s="54">
        <v>3429</v>
      </c>
      <c r="D6" s="54">
        <v>10554</v>
      </c>
      <c r="E6" s="55">
        <f>C6/D6</f>
        <v>0.32490051165434908</v>
      </c>
      <c r="F6" s="8"/>
    </row>
    <row r="7" spans="1:6" s="47" customFormat="1" ht="12" x14ac:dyDescent="0.2">
      <c r="A7" s="1200"/>
      <c r="B7" s="149" t="s">
        <v>5</v>
      </c>
      <c r="C7" s="145">
        <v>3193</v>
      </c>
      <c r="D7" s="145">
        <v>10642</v>
      </c>
      <c r="E7" s="138">
        <f>C7/D7</f>
        <v>0.30003758691975191</v>
      </c>
      <c r="F7" s="28"/>
    </row>
    <row r="8" spans="1:6" s="47" customFormat="1" ht="12" x14ac:dyDescent="0.2">
      <c r="A8" s="1200"/>
      <c r="B8" s="4" t="s">
        <v>6</v>
      </c>
      <c r="C8" s="54">
        <v>2637</v>
      </c>
      <c r="D8" s="54">
        <v>10313</v>
      </c>
      <c r="E8" s="55">
        <f>C8/D8</f>
        <v>0.25569669349364882</v>
      </c>
      <c r="F8" s="28"/>
    </row>
    <row r="9" spans="1:6" s="47" customFormat="1" ht="12" x14ac:dyDescent="0.2">
      <c r="A9" s="31"/>
      <c r="B9" s="4"/>
      <c r="C9" s="54"/>
      <c r="D9" s="54"/>
      <c r="E9" s="55"/>
      <c r="F9" s="28"/>
    </row>
    <row r="10" spans="1:6" s="47" customFormat="1" ht="12" x14ac:dyDescent="0.2">
      <c r="A10" s="1199" t="s">
        <v>11</v>
      </c>
      <c r="B10" s="149" t="s">
        <v>3</v>
      </c>
      <c r="C10" s="145">
        <v>2560</v>
      </c>
      <c r="D10" s="145">
        <v>10440</v>
      </c>
      <c r="E10" s="138">
        <f t="shared" ref="E10:E31" si="0">C10/D10</f>
        <v>0.24521072796934865</v>
      </c>
      <c r="F10" s="8"/>
    </row>
    <row r="11" spans="1:6" s="47" customFormat="1" ht="12" x14ac:dyDescent="0.2">
      <c r="A11" s="1200"/>
      <c r="B11" s="4" t="s">
        <v>4</v>
      </c>
      <c r="C11" s="54">
        <v>2465</v>
      </c>
      <c r="D11" s="54">
        <v>9677</v>
      </c>
      <c r="E11" s="55">
        <f t="shared" si="0"/>
        <v>0.25472770486721091</v>
      </c>
      <c r="F11" s="8"/>
    </row>
    <row r="12" spans="1:6" s="47" customFormat="1" ht="12" x14ac:dyDescent="0.2">
      <c r="A12" s="1200"/>
      <c r="B12" s="149" t="s">
        <v>5</v>
      </c>
      <c r="C12" s="145">
        <v>2397</v>
      </c>
      <c r="D12" s="145">
        <v>9359</v>
      </c>
      <c r="E12" s="138">
        <f t="shared" si="0"/>
        <v>0.25611710652847525</v>
      </c>
      <c r="F12" s="28"/>
    </row>
    <row r="13" spans="1:6" s="47" customFormat="1" ht="12" x14ac:dyDescent="0.2">
      <c r="A13" s="1200"/>
      <c r="B13" s="4" t="s">
        <v>6</v>
      </c>
      <c r="C13" s="54">
        <v>2275</v>
      </c>
      <c r="D13" s="54">
        <v>8561</v>
      </c>
      <c r="E13" s="55">
        <f t="shared" si="0"/>
        <v>0.26573998364677026</v>
      </c>
      <c r="F13" s="28"/>
    </row>
    <row r="14" spans="1:6" s="47" customFormat="1" ht="12" x14ac:dyDescent="0.2">
      <c r="A14" s="31"/>
      <c r="B14" s="4"/>
      <c r="C14" s="54"/>
      <c r="D14" s="54"/>
      <c r="E14" s="55"/>
      <c r="F14" s="28"/>
    </row>
    <row r="15" spans="1:6" s="47" customFormat="1" ht="12" x14ac:dyDescent="0.2">
      <c r="A15" s="1199" t="s">
        <v>12</v>
      </c>
      <c r="B15" s="149" t="s">
        <v>3</v>
      </c>
      <c r="C15" s="145">
        <v>2379</v>
      </c>
      <c r="D15" s="145">
        <v>8127</v>
      </c>
      <c r="E15" s="138">
        <f t="shared" si="0"/>
        <v>0.29272794389073459</v>
      </c>
      <c r="F15" s="8"/>
    </row>
    <row r="16" spans="1:6" s="47" customFormat="1" ht="12" x14ac:dyDescent="0.2">
      <c r="A16" s="1200"/>
      <c r="B16" s="4" t="s">
        <v>4</v>
      </c>
      <c r="C16" s="54">
        <v>2126</v>
      </c>
      <c r="D16" s="54">
        <v>7331</v>
      </c>
      <c r="E16" s="55">
        <f t="shared" si="0"/>
        <v>0.29000136407038601</v>
      </c>
      <c r="F16" s="8"/>
    </row>
    <row r="17" spans="1:8" s="47" customFormat="1" ht="12" x14ac:dyDescent="0.2">
      <c r="A17" s="1200"/>
      <c r="B17" s="149" t="s">
        <v>5</v>
      </c>
      <c r="C17" s="145">
        <v>1896</v>
      </c>
      <c r="D17" s="145">
        <v>6781</v>
      </c>
      <c r="E17" s="138">
        <f t="shared" si="0"/>
        <v>0.27960477805633388</v>
      </c>
      <c r="F17" s="28"/>
    </row>
    <row r="18" spans="1:8" s="47" customFormat="1" ht="12" x14ac:dyDescent="0.2">
      <c r="A18" s="1200"/>
      <c r="B18" s="4" t="s">
        <v>6</v>
      </c>
      <c r="C18" s="54">
        <v>1701</v>
      </c>
      <c r="D18" s="54">
        <v>6495</v>
      </c>
      <c r="E18" s="55">
        <f t="shared" si="0"/>
        <v>0.26189376443418017</v>
      </c>
      <c r="F18" s="28"/>
    </row>
    <row r="19" spans="1:8" s="47" customFormat="1" ht="12" x14ac:dyDescent="0.2">
      <c r="A19" s="31"/>
      <c r="B19" s="4"/>
      <c r="C19" s="54"/>
      <c r="D19" s="54"/>
      <c r="E19" s="55"/>
      <c r="F19" s="28"/>
    </row>
    <row r="20" spans="1:8" s="47" customFormat="1" ht="12" x14ac:dyDescent="0.2">
      <c r="A20" s="1199" t="s">
        <v>15</v>
      </c>
      <c r="B20" s="149" t="s">
        <v>3</v>
      </c>
      <c r="C20" s="145">
        <v>1610</v>
      </c>
      <c r="D20" s="145">
        <v>6513</v>
      </c>
      <c r="E20" s="138">
        <f t="shared" si="0"/>
        <v>0.24719791186857054</v>
      </c>
      <c r="F20" s="8"/>
    </row>
    <row r="21" spans="1:8" s="47" customFormat="1" ht="12" x14ac:dyDescent="0.2">
      <c r="A21" s="1200"/>
      <c r="B21" s="4" t="s">
        <v>4</v>
      </c>
      <c r="C21" s="54">
        <v>1425</v>
      </c>
      <c r="D21" s="54">
        <v>6079</v>
      </c>
      <c r="E21" s="55">
        <f t="shared" si="0"/>
        <v>0.23441355486099688</v>
      </c>
      <c r="F21" s="8"/>
    </row>
    <row r="22" spans="1:8" s="47" customFormat="1" ht="12" x14ac:dyDescent="0.2">
      <c r="A22" s="1200"/>
      <c r="B22" s="149" t="s">
        <v>5</v>
      </c>
      <c r="C22" s="145">
        <v>1295</v>
      </c>
      <c r="D22" s="145">
        <v>5940</v>
      </c>
      <c r="E22" s="138">
        <f t="shared" si="0"/>
        <v>0.21801346801346802</v>
      </c>
      <c r="F22" s="28"/>
    </row>
    <row r="23" spans="1:8" s="47" customFormat="1" ht="12" x14ac:dyDescent="0.2">
      <c r="A23" s="1200"/>
      <c r="B23" s="4" t="s">
        <v>6</v>
      </c>
      <c r="C23" s="54">
        <v>1207</v>
      </c>
      <c r="D23" s="54">
        <v>6102</v>
      </c>
      <c r="E23" s="55">
        <f t="shared" si="0"/>
        <v>0.19780399868895443</v>
      </c>
      <c r="F23" s="28"/>
      <c r="G23" s="48"/>
      <c r="H23" s="48"/>
    </row>
    <row r="24" spans="1:8" s="47" customFormat="1" ht="12" x14ac:dyDescent="0.2">
      <c r="A24" s="31"/>
      <c r="B24" s="4"/>
      <c r="C24" s="54"/>
      <c r="D24" s="54"/>
      <c r="E24" s="55"/>
      <c r="F24" s="28"/>
      <c r="G24" s="48"/>
      <c r="H24" s="48"/>
    </row>
    <row r="25" spans="1:8" s="47" customFormat="1" ht="12" x14ac:dyDescent="0.2">
      <c r="A25" s="1199" t="s">
        <v>18</v>
      </c>
      <c r="B25" s="149" t="s">
        <v>3</v>
      </c>
      <c r="C25" s="145">
        <v>1216</v>
      </c>
      <c r="D25" s="145">
        <v>6622</v>
      </c>
      <c r="E25" s="138">
        <f t="shared" si="0"/>
        <v>0.18363032316520689</v>
      </c>
      <c r="F25" s="8"/>
      <c r="G25" s="48"/>
      <c r="H25" s="48"/>
    </row>
    <row r="26" spans="1:8" s="47" customFormat="1" ht="12" x14ac:dyDescent="0.2">
      <c r="A26" s="1200"/>
      <c r="B26" s="4" t="s">
        <v>4</v>
      </c>
      <c r="C26" s="54">
        <v>1139</v>
      </c>
      <c r="D26" s="54">
        <v>6529</v>
      </c>
      <c r="E26" s="55">
        <f t="shared" si="0"/>
        <v>0.1744524429468525</v>
      </c>
      <c r="F26" s="8"/>
    </row>
    <row r="27" spans="1:8" s="47" customFormat="1" ht="12" x14ac:dyDescent="0.2">
      <c r="A27" s="1200"/>
      <c r="B27" s="149" t="s">
        <v>5</v>
      </c>
      <c r="C27" s="145">
        <v>1071</v>
      </c>
      <c r="D27" s="145">
        <v>6680</v>
      </c>
      <c r="E27" s="138">
        <f t="shared" si="0"/>
        <v>0.16032934131736526</v>
      </c>
      <c r="F27" s="28"/>
    </row>
    <row r="28" spans="1:8" s="47" customFormat="1" ht="12" x14ac:dyDescent="0.2">
      <c r="A28" s="1200"/>
      <c r="B28" s="4" t="s">
        <v>6</v>
      </c>
      <c r="C28" s="54">
        <v>977</v>
      </c>
      <c r="D28" s="54">
        <v>6715</v>
      </c>
      <c r="E28" s="55">
        <f t="shared" si="0"/>
        <v>0.1454951600893522</v>
      </c>
      <c r="F28" s="28"/>
    </row>
    <row r="29" spans="1:8" s="47" customFormat="1" ht="12" x14ac:dyDescent="0.2">
      <c r="A29" s="31"/>
      <c r="B29" s="4"/>
      <c r="C29" s="54"/>
      <c r="D29" s="54"/>
      <c r="E29" s="55"/>
      <c r="F29" s="28"/>
    </row>
    <row r="30" spans="1:8" s="47" customFormat="1" ht="12" x14ac:dyDescent="0.2">
      <c r="A30" s="1199" t="s">
        <v>21</v>
      </c>
      <c r="B30" s="149" t="s">
        <v>3</v>
      </c>
      <c r="C30" s="145">
        <v>1149</v>
      </c>
      <c r="D30" s="145">
        <v>7714</v>
      </c>
      <c r="E30" s="366">
        <f t="shared" si="0"/>
        <v>0.14894996110967074</v>
      </c>
      <c r="F30" s="8"/>
    </row>
    <row r="31" spans="1:8" s="47" customFormat="1" ht="12" x14ac:dyDescent="0.2">
      <c r="A31" s="1200"/>
      <c r="B31" s="4" t="s">
        <v>4</v>
      </c>
      <c r="C31" s="54">
        <v>1238</v>
      </c>
      <c r="D31" s="54">
        <v>7706</v>
      </c>
      <c r="E31" s="360">
        <f t="shared" si="0"/>
        <v>0.16065403581624707</v>
      </c>
      <c r="F31" s="8"/>
    </row>
    <row r="32" spans="1:8" s="47" customFormat="1" ht="12" x14ac:dyDescent="0.2">
      <c r="A32" s="1200"/>
      <c r="B32" s="149" t="s">
        <v>5</v>
      </c>
      <c r="C32" s="145">
        <v>1378</v>
      </c>
      <c r="D32" s="145">
        <v>7640</v>
      </c>
      <c r="E32" s="366">
        <f>C32/D32</f>
        <v>0.18036649214659686</v>
      </c>
      <c r="F32" s="28"/>
    </row>
    <row r="33" spans="1:6" s="47" customFormat="1" ht="12" x14ac:dyDescent="0.2">
      <c r="A33" s="1200"/>
      <c r="B33" s="4" t="s">
        <v>6</v>
      </c>
      <c r="C33" s="54">
        <v>1445</v>
      </c>
      <c r="D33" s="54">
        <v>7366</v>
      </c>
      <c r="E33" s="360">
        <f>C33/D33</f>
        <v>0.19617159923975019</v>
      </c>
      <c r="F33" s="28"/>
    </row>
    <row r="34" spans="1:6" s="47" customFormat="1" ht="12" x14ac:dyDescent="0.2">
      <c r="A34" s="354"/>
      <c r="B34" s="4"/>
      <c r="C34" s="54"/>
      <c r="D34" s="54"/>
      <c r="E34" s="360"/>
      <c r="F34" s="28"/>
    </row>
    <row r="35" spans="1:6" s="47" customFormat="1" ht="12" x14ac:dyDescent="0.2">
      <c r="A35" s="1201" t="s">
        <v>233</v>
      </c>
      <c r="B35" s="149" t="s">
        <v>3</v>
      </c>
      <c r="C35" s="542">
        <v>1474</v>
      </c>
      <c r="D35" s="542">
        <v>7163</v>
      </c>
      <c r="E35" s="366">
        <f>C35/D35</f>
        <v>0.20577970124249617</v>
      </c>
      <c r="F35" s="28"/>
    </row>
    <row r="36" spans="1:6" s="47" customFormat="1" ht="12" customHeight="1" x14ac:dyDescent="0.2">
      <c r="A36" s="1201"/>
      <c r="B36" s="4" t="s">
        <v>4</v>
      </c>
      <c r="C36" s="540">
        <v>1375</v>
      </c>
      <c r="D36" s="540">
        <v>6705</v>
      </c>
      <c r="E36" s="360">
        <f>C36/D36</f>
        <v>0.20507084265473527</v>
      </c>
      <c r="F36" s="28"/>
    </row>
    <row r="37" spans="1:6" s="47" customFormat="1" ht="12" customHeight="1" x14ac:dyDescent="0.2">
      <c r="A37" s="1201"/>
      <c r="B37" s="149" t="s">
        <v>5</v>
      </c>
      <c r="C37" s="542">
        <v>1317</v>
      </c>
      <c r="D37" s="542">
        <v>6867</v>
      </c>
      <c r="E37" s="366">
        <f>C37/D37</f>
        <v>0.19178680646570556</v>
      </c>
      <c r="F37" s="28"/>
    </row>
    <row r="38" spans="1:6" ht="12.75" customHeight="1" x14ac:dyDescent="0.2">
      <c r="A38" s="1201"/>
      <c r="B38" s="487" t="s">
        <v>6</v>
      </c>
      <c r="C38" s="540">
        <v>1220</v>
      </c>
      <c r="D38" s="540">
        <v>6785</v>
      </c>
      <c r="E38" s="537">
        <f>C38/D38</f>
        <v>0.17980840088430361</v>
      </c>
    </row>
    <row r="39" spans="1:6" s="486" customFormat="1" ht="12.75" customHeight="1" x14ac:dyDescent="0.2">
      <c r="A39" s="719"/>
      <c r="B39" s="638"/>
      <c r="C39" s="617"/>
      <c r="D39" s="617"/>
      <c r="E39" s="604"/>
      <c r="F39" s="485"/>
    </row>
    <row r="40" spans="1:6" s="486" customFormat="1" ht="12.75" customHeight="1" x14ac:dyDescent="0.2">
      <c r="A40" s="1201" t="s">
        <v>265</v>
      </c>
      <c r="B40" s="642" t="s">
        <v>3</v>
      </c>
      <c r="C40" s="620">
        <v>1156</v>
      </c>
      <c r="D40" s="620">
        <v>6598</v>
      </c>
      <c r="E40" s="641">
        <f>C40/D40</f>
        <v>0.17520460745680511</v>
      </c>
      <c r="F40" s="485"/>
    </row>
    <row r="41" spans="1:6" s="486" customFormat="1" ht="12.75" customHeight="1" x14ac:dyDescent="0.2">
      <c r="A41" s="1201"/>
      <c r="B41" s="638" t="s">
        <v>4</v>
      </c>
      <c r="C41" s="617">
        <v>1110</v>
      </c>
      <c r="D41" s="617">
        <v>6552</v>
      </c>
      <c r="E41" s="604">
        <f>C41/D41</f>
        <v>0.16941391941391942</v>
      </c>
      <c r="F41" s="485"/>
    </row>
    <row r="42" spans="1:6" s="486" customFormat="1" ht="12.75" customHeight="1" x14ac:dyDescent="0.2">
      <c r="A42" s="1201"/>
      <c r="B42" s="642" t="s">
        <v>5</v>
      </c>
      <c r="C42" s="620">
        <v>1024</v>
      </c>
      <c r="D42" s="620">
        <v>6587</v>
      </c>
      <c r="E42" s="641">
        <f>C42/D42</f>
        <v>0.15545771975102474</v>
      </c>
      <c r="F42" s="485"/>
    </row>
    <row r="43" spans="1:6" s="486" customFormat="1" ht="12.75" customHeight="1" x14ac:dyDescent="0.2">
      <c r="A43" s="1201"/>
      <c r="B43" s="638" t="s">
        <v>6</v>
      </c>
      <c r="C43" s="617">
        <v>1036</v>
      </c>
      <c r="D43" s="617">
        <v>6745</v>
      </c>
      <c r="E43" s="604">
        <f>C43/D43</f>
        <v>0.1535952557449963</v>
      </c>
      <c r="F43" s="485"/>
    </row>
    <row r="44" spans="1:6" s="486" customFormat="1" ht="12.75" customHeight="1" x14ac:dyDescent="0.2">
      <c r="A44" s="492"/>
      <c r="B44" s="487"/>
      <c r="C44" s="536"/>
      <c r="D44" s="536"/>
      <c r="E44" s="537"/>
      <c r="F44" s="485"/>
    </row>
    <row r="45" spans="1:6" s="486" customFormat="1" ht="12.75" customHeight="1" x14ac:dyDescent="0.2">
      <c r="A45" s="1201" t="s">
        <v>268</v>
      </c>
      <c r="B45" s="503" t="s">
        <v>3</v>
      </c>
      <c r="C45" s="539">
        <v>1087</v>
      </c>
      <c r="D45" s="620">
        <v>6753</v>
      </c>
      <c r="E45" s="538">
        <f>C45/D45</f>
        <v>0.16096549681622982</v>
      </c>
      <c r="F45" s="485"/>
    </row>
    <row r="46" spans="1:6" s="486" customFormat="1" ht="12.75" customHeight="1" x14ac:dyDescent="0.2">
      <c r="A46" s="1201"/>
      <c r="B46" s="487" t="s">
        <v>4</v>
      </c>
      <c r="C46" s="536">
        <v>1185</v>
      </c>
      <c r="D46" s="617">
        <v>6467</v>
      </c>
      <c r="E46" s="537">
        <f>C46/D46</f>
        <v>0.18323797742384412</v>
      </c>
      <c r="F46" s="485"/>
    </row>
    <row r="47" spans="1:6" s="486" customFormat="1" ht="12.75" customHeight="1" x14ac:dyDescent="0.2">
      <c r="A47" s="1201"/>
      <c r="B47" s="503" t="s">
        <v>5</v>
      </c>
      <c r="C47" s="539">
        <v>1234</v>
      </c>
      <c r="D47" s="539">
        <v>6523</v>
      </c>
      <c r="E47" s="538">
        <f>C47/D47</f>
        <v>0.18917675915989576</v>
      </c>
      <c r="F47" s="485"/>
    </row>
    <row r="48" spans="1:6" s="486" customFormat="1" ht="12.75" customHeight="1" x14ac:dyDescent="0.2">
      <c r="A48" s="1201"/>
      <c r="B48" s="638" t="s">
        <v>6</v>
      </c>
      <c r="C48" s="617">
        <v>1144</v>
      </c>
      <c r="D48" s="617">
        <v>6454</v>
      </c>
      <c r="E48" s="604">
        <f>C48/D48</f>
        <v>0.17725441586612953</v>
      </c>
      <c r="F48" s="485"/>
    </row>
    <row r="49" spans="1:6" s="486" customFormat="1" ht="12.75" customHeight="1" x14ac:dyDescent="0.2">
      <c r="A49" s="918"/>
      <c r="B49" s="638"/>
      <c r="C49" s="617"/>
      <c r="D49" s="617"/>
      <c r="E49" s="604"/>
      <c r="F49" s="485"/>
    </row>
    <row r="50" spans="1:6" s="486" customFormat="1" ht="12.75" customHeight="1" x14ac:dyDescent="0.2">
      <c r="A50" s="1201" t="s">
        <v>269</v>
      </c>
      <c r="B50" s="642" t="s">
        <v>3</v>
      </c>
      <c r="C50" s="620">
        <v>1207</v>
      </c>
      <c r="D50" s="620">
        <v>6685</v>
      </c>
      <c r="E50" s="641">
        <f>C50/D50</f>
        <v>0.18055347793567689</v>
      </c>
      <c r="F50" s="485"/>
    </row>
    <row r="51" spans="1:6" s="486" customFormat="1" ht="12.75" customHeight="1" x14ac:dyDescent="0.2">
      <c r="A51" s="1201"/>
      <c r="B51" s="638" t="s">
        <v>4</v>
      </c>
      <c r="C51" s="617">
        <v>1214</v>
      </c>
      <c r="D51" s="617">
        <v>6317</v>
      </c>
      <c r="E51" s="604">
        <f>C51/D51</f>
        <v>0.19217983219882856</v>
      </c>
      <c r="F51" s="485"/>
    </row>
    <row r="52" spans="1:6" s="486" customFormat="1" ht="12.75" customHeight="1" x14ac:dyDescent="0.2">
      <c r="A52" s="1201"/>
      <c r="B52" s="642" t="s">
        <v>5</v>
      </c>
      <c r="C52" s="620">
        <v>1259</v>
      </c>
      <c r="D52" s="620">
        <v>6120</v>
      </c>
      <c r="E52" s="641">
        <f>C52/D52</f>
        <v>0.205718954248366</v>
      </c>
      <c r="F52" s="485"/>
    </row>
    <row r="53" spans="1:6" s="486" customFormat="1" ht="12.75" customHeight="1" x14ac:dyDescent="0.2">
      <c r="A53" s="1201"/>
      <c r="B53" s="638" t="s">
        <v>6</v>
      </c>
      <c r="C53" s="617">
        <v>1301</v>
      </c>
      <c r="D53" s="617">
        <v>6350</v>
      </c>
      <c r="E53" s="604">
        <f>C53/D53</f>
        <v>0.20488188976377952</v>
      </c>
      <c r="F53" s="485"/>
    </row>
    <row r="54" spans="1:6" s="486" customFormat="1" ht="12.75" customHeight="1" x14ac:dyDescent="0.2">
      <c r="A54" s="990"/>
      <c r="B54" s="638"/>
      <c r="C54" s="617"/>
      <c r="D54" s="617"/>
      <c r="E54" s="604"/>
      <c r="F54" s="485"/>
    </row>
    <row r="55" spans="1:6" s="486" customFormat="1" ht="12.75" customHeight="1" x14ac:dyDescent="0.2">
      <c r="A55" s="1201" t="s">
        <v>270</v>
      </c>
      <c r="B55" s="642" t="s">
        <v>3</v>
      </c>
      <c r="C55" s="620">
        <v>1448</v>
      </c>
      <c r="D55" s="620">
        <v>6810</v>
      </c>
      <c r="E55" s="641">
        <f>C55/D55</f>
        <v>0.21262848751835536</v>
      </c>
      <c r="F55" s="485"/>
    </row>
    <row r="56" spans="1:6" s="486" customFormat="1" ht="12.75" customHeight="1" x14ac:dyDescent="0.2">
      <c r="A56" s="1201"/>
      <c r="B56" s="638" t="s">
        <v>4</v>
      </c>
      <c r="C56" s="617">
        <v>1548</v>
      </c>
      <c r="D56" s="617">
        <v>7554</v>
      </c>
      <c r="E56" s="604">
        <f>C56/D56</f>
        <v>0.20492454328832407</v>
      </c>
      <c r="F56" s="485"/>
    </row>
    <row r="57" spans="1:6" s="486" customFormat="1" ht="12.75" customHeight="1" x14ac:dyDescent="0.2">
      <c r="A57" s="1201"/>
      <c r="B57" s="642" t="s">
        <v>5</v>
      </c>
      <c r="C57" s="620">
        <v>1590</v>
      </c>
      <c r="D57" s="620">
        <v>8017</v>
      </c>
      <c r="E57" s="641">
        <f>C57/D57</f>
        <v>0.19832855182736683</v>
      </c>
      <c r="F57" s="485"/>
    </row>
    <row r="58" spans="1:6" s="486" customFormat="1" ht="12.75" hidden="1" customHeight="1" x14ac:dyDescent="0.2">
      <c r="A58" s="1201"/>
      <c r="B58" s="638" t="s">
        <v>6</v>
      </c>
      <c r="C58" s="617"/>
      <c r="D58" s="617"/>
      <c r="E58" s="604" t="e">
        <f>C58/D58</f>
        <v>#DIV/0!</v>
      </c>
      <c r="F58" s="485"/>
    </row>
    <row r="59" spans="1:6" x14ac:dyDescent="0.2">
      <c r="A59" s="179" t="s">
        <v>84</v>
      </c>
      <c r="B59" s="180"/>
      <c r="C59" s="180"/>
      <c r="D59" s="708"/>
      <c r="E59" s="181"/>
    </row>
    <row r="60" spans="1:6" s="486" customFormat="1" x14ac:dyDescent="0.2">
      <c r="A60" s="116"/>
      <c r="B60" s="636"/>
      <c r="C60" s="636"/>
      <c r="D60" s="913"/>
      <c r="E60" s="35"/>
      <c r="F60" s="485"/>
    </row>
    <row r="61" spans="1:6" x14ac:dyDescent="0.2">
      <c r="A61" s="92" t="s">
        <v>56</v>
      </c>
    </row>
    <row r="62" spans="1:6" s="1005" customFormat="1" ht="25.5" customHeight="1" x14ac:dyDescent="0.2">
      <c r="A62" s="1202" t="s">
        <v>364</v>
      </c>
      <c r="B62" s="1202"/>
      <c r="C62" s="1202"/>
      <c r="D62" s="1202"/>
      <c r="E62" s="1202"/>
      <c r="F62" s="1004"/>
    </row>
    <row r="63" spans="1:6" ht="62.85" customHeight="1" x14ac:dyDescent="0.2">
      <c r="A63" s="1198" t="s">
        <v>363</v>
      </c>
      <c r="B63" s="1198"/>
      <c r="C63" s="1198"/>
      <c r="D63" s="1198"/>
      <c r="E63" s="1198"/>
    </row>
    <row r="64" spans="1:6" s="486" customFormat="1" ht="26.25" customHeight="1" x14ac:dyDescent="0.2">
      <c r="A64" s="927"/>
      <c r="B64" s="927"/>
      <c r="C64" s="927"/>
      <c r="D64" s="927"/>
      <c r="E64" s="927"/>
      <c r="F64" s="485"/>
    </row>
    <row r="65" spans="1:1" x14ac:dyDescent="0.2">
      <c r="A65" s="494"/>
    </row>
  </sheetData>
  <dataConsolidate link="1"/>
  <mergeCells count="13">
    <mergeCell ref="A63:E63"/>
    <mergeCell ref="A30:A33"/>
    <mergeCell ref="A10:A13"/>
    <mergeCell ref="A5:A8"/>
    <mergeCell ref="A15:A18"/>
    <mergeCell ref="A20:A23"/>
    <mergeCell ref="A25:A28"/>
    <mergeCell ref="A35:A38"/>
    <mergeCell ref="A40:A43"/>
    <mergeCell ref="A45:A48"/>
    <mergeCell ref="A50:A53"/>
    <mergeCell ref="A55:A58"/>
    <mergeCell ref="A62:E62"/>
  </mergeCells>
  <hyperlinks>
    <hyperlink ref="A1" location="Contents!A1" tooltip="Contents Page" display="Return to Contents Page"/>
  </hyperlinks>
  <pageMargins left="0.74803149606299213" right="0.74803149606299213" top="0.47244094488188981" bottom="0.98425196850393704" header="0.47244094488188981" footer="0.51181102362204722"/>
  <pageSetup paperSize="9" scale="8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D41"/>
  <sheetViews>
    <sheetView showGridLines="0" zoomScaleNormal="100" workbookViewId="0">
      <selection activeCell="A2" sqref="A2"/>
    </sheetView>
  </sheetViews>
  <sheetFormatPr defaultRowHeight="12.75" x14ac:dyDescent="0.2"/>
  <cols>
    <col min="1" max="1" width="9" style="17" customWidth="1"/>
    <col min="2" max="2" width="24.7109375" style="17" customWidth="1"/>
    <col min="3" max="13" width="7.42578125" style="17" customWidth="1"/>
    <col min="14" max="14" width="9.28515625" style="17" customWidth="1"/>
    <col min="15" max="15" width="0.28515625" style="17" customWidth="1"/>
    <col min="16" max="228" width="9.28515625" style="17"/>
    <col min="229" max="229" width="10.28515625" style="17" customWidth="1"/>
    <col min="230" max="230" width="12.7109375" style="17" customWidth="1"/>
    <col min="231" max="231" width="9" style="17" customWidth="1"/>
    <col min="232" max="232" width="10.28515625" style="17" customWidth="1"/>
    <col min="233" max="233" width="7" style="17" customWidth="1"/>
    <col min="234" max="234" width="4.5703125" style="17" customWidth="1"/>
    <col min="235" max="236" width="6.7109375" style="17" customWidth="1"/>
    <col min="237" max="237" width="7.5703125" style="17" customWidth="1"/>
    <col min="238" max="238" width="6.42578125" style="17" customWidth="1"/>
    <col min="239" max="239" width="7" style="17" customWidth="1"/>
    <col min="240" max="240" width="7.28515625" style="17" customWidth="1"/>
    <col min="241" max="241" width="9.28515625" style="17"/>
    <col min="242" max="242" width="10.7109375" style="17" bestFit="1" customWidth="1"/>
    <col min="243" max="243" width="9.28515625" style="17"/>
    <col min="244" max="244" width="7.5703125" style="17" customWidth="1"/>
    <col min="245" max="247" width="9.28515625" style="17"/>
    <col min="248" max="248" width="13" style="17" customWidth="1"/>
    <col min="249" max="249" width="13.42578125" style="17" customWidth="1"/>
    <col min="250" max="253" width="9.28515625" style="17"/>
    <col min="254" max="254" width="10" style="17" customWidth="1"/>
    <col min="255" max="484" width="9.28515625" style="17"/>
    <col min="485" max="485" width="10.28515625" style="17" customWidth="1"/>
    <col min="486" max="486" width="12.7109375" style="17" customWidth="1"/>
    <col min="487" max="487" width="9" style="17" customWidth="1"/>
    <col min="488" max="488" width="10.28515625" style="17" customWidth="1"/>
    <col min="489" max="489" width="7" style="17" customWidth="1"/>
    <col min="490" max="490" width="4.5703125" style="17" customWidth="1"/>
    <col min="491" max="492" width="6.7109375" style="17" customWidth="1"/>
    <col min="493" max="493" width="7.5703125" style="17" customWidth="1"/>
    <col min="494" max="494" width="6.42578125" style="17" customWidth="1"/>
    <col min="495" max="495" width="7" style="17" customWidth="1"/>
    <col min="496" max="496" width="7.28515625" style="17" customWidth="1"/>
    <col min="497" max="497" width="9.28515625" style="17"/>
    <col min="498" max="498" width="10.7109375" style="17" bestFit="1" customWidth="1"/>
    <col min="499" max="499" width="9.28515625" style="17"/>
    <col min="500" max="500" width="7.5703125" style="17" customWidth="1"/>
    <col min="501" max="503" width="9.28515625" style="17"/>
    <col min="504" max="504" width="13" style="17" customWidth="1"/>
    <col min="505" max="505" width="13.42578125" style="17" customWidth="1"/>
    <col min="506" max="509" width="9.28515625" style="17"/>
    <col min="510" max="510" width="10" style="17" customWidth="1"/>
    <col min="511" max="740" width="9.28515625" style="17"/>
    <col min="741" max="741" width="10.28515625" style="17" customWidth="1"/>
    <col min="742" max="742" width="12.7109375" style="17" customWidth="1"/>
    <col min="743" max="743" width="9" style="17" customWidth="1"/>
    <col min="744" max="744" width="10.28515625" style="17" customWidth="1"/>
    <col min="745" max="745" width="7" style="17" customWidth="1"/>
    <col min="746" max="746" width="4.5703125" style="17" customWidth="1"/>
    <col min="747" max="748" width="6.7109375" style="17" customWidth="1"/>
    <col min="749" max="749" width="7.5703125" style="17" customWidth="1"/>
    <col min="750" max="750" width="6.42578125" style="17" customWidth="1"/>
    <col min="751" max="751" width="7" style="17" customWidth="1"/>
    <col min="752" max="752" width="7.28515625" style="17" customWidth="1"/>
    <col min="753" max="753" width="9.28515625" style="17"/>
    <col min="754" max="754" width="10.7109375" style="17" bestFit="1" customWidth="1"/>
    <col min="755" max="755" width="9.28515625" style="17"/>
    <col min="756" max="756" width="7.5703125" style="17" customWidth="1"/>
    <col min="757" max="759" width="9.28515625" style="17"/>
    <col min="760" max="760" width="13" style="17" customWidth="1"/>
    <col min="761" max="761" width="13.42578125" style="17" customWidth="1"/>
    <col min="762" max="765" width="9.28515625" style="17"/>
    <col min="766" max="766" width="10" style="17" customWidth="1"/>
    <col min="767" max="996" width="9.28515625" style="17"/>
    <col min="997" max="997" width="10.28515625" style="17" customWidth="1"/>
    <col min="998" max="998" width="12.7109375" style="17" customWidth="1"/>
    <col min="999" max="999" width="9" style="17" customWidth="1"/>
    <col min="1000" max="1000" width="10.28515625" style="17" customWidth="1"/>
    <col min="1001" max="1001" width="7" style="17" customWidth="1"/>
    <col min="1002" max="1002" width="4.5703125" style="17" customWidth="1"/>
    <col min="1003" max="1004" width="6.7109375" style="17" customWidth="1"/>
    <col min="1005" max="1005" width="7.5703125" style="17" customWidth="1"/>
    <col min="1006" max="1006" width="6.42578125" style="17" customWidth="1"/>
    <col min="1007" max="1007" width="7" style="17" customWidth="1"/>
    <col min="1008" max="1008" width="7.28515625" style="17" customWidth="1"/>
    <col min="1009" max="1009" width="9.28515625" style="17"/>
    <col min="1010" max="1010" width="10.7109375" style="17" bestFit="1" customWidth="1"/>
    <col min="1011" max="1011" width="9.28515625" style="17"/>
    <col min="1012" max="1012" width="7.5703125" style="17" customWidth="1"/>
    <col min="1013" max="1015" width="9.28515625" style="17"/>
    <col min="1016" max="1016" width="13" style="17" customWidth="1"/>
    <col min="1017" max="1017" width="13.42578125" style="17" customWidth="1"/>
    <col min="1018" max="1021" width="9.28515625" style="17"/>
    <col min="1022" max="1022" width="10" style="17" customWidth="1"/>
    <col min="1023" max="1252" width="9.28515625" style="17"/>
    <col min="1253" max="1253" width="10.28515625" style="17" customWidth="1"/>
    <col min="1254" max="1254" width="12.7109375" style="17" customWidth="1"/>
    <col min="1255" max="1255" width="9" style="17" customWidth="1"/>
    <col min="1256" max="1256" width="10.28515625" style="17" customWidth="1"/>
    <col min="1257" max="1257" width="7" style="17" customWidth="1"/>
    <col min="1258" max="1258" width="4.5703125" style="17" customWidth="1"/>
    <col min="1259" max="1260" width="6.7109375" style="17" customWidth="1"/>
    <col min="1261" max="1261" width="7.5703125" style="17" customWidth="1"/>
    <col min="1262" max="1262" width="6.42578125" style="17" customWidth="1"/>
    <col min="1263" max="1263" width="7" style="17" customWidth="1"/>
    <col min="1264" max="1264" width="7.28515625" style="17" customWidth="1"/>
    <col min="1265" max="1265" width="9.28515625" style="17"/>
    <col min="1266" max="1266" width="10.7109375" style="17" bestFit="1" customWidth="1"/>
    <col min="1267" max="1267" width="9.28515625" style="17"/>
    <col min="1268" max="1268" width="7.5703125" style="17" customWidth="1"/>
    <col min="1269" max="1271" width="9.28515625" style="17"/>
    <col min="1272" max="1272" width="13" style="17" customWidth="1"/>
    <col min="1273" max="1273" width="13.42578125" style="17" customWidth="1"/>
    <col min="1274" max="1277" width="9.28515625" style="17"/>
    <col min="1278" max="1278" width="10" style="17" customWidth="1"/>
    <col min="1279" max="1508" width="9.28515625" style="17"/>
    <col min="1509" max="1509" width="10.28515625" style="17" customWidth="1"/>
    <col min="1510" max="1510" width="12.7109375" style="17" customWidth="1"/>
    <col min="1511" max="1511" width="9" style="17" customWidth="1"/>
    <col min="1512" max="1512" width="10.28515625" style="17" customWidth="1"/>
    <col min="1513" max="1513" width="7" style="17" customWidth="1"/>
    <col min="1514" max="1514" width="4.5703125" style="17" customWidth="1"/>
    <col min="1515" max="1516" width="6.7109375" style="17" customWidth="1"/>
    <col min="1517" max="1517" width="7.5703125" style="17" customWidth="1"/>
    <col min="1518" max="1518" width="6.42578125" style="17" customWidth="1"/>
    <col min="1519" max="1519" width="7" style="17" customWidth="1"/>
    <col min="1520" max="1520" width="7.28515625" style="17" customWidth="1"/>
    <col min="1521" max="1521" width="9.28515625" style="17"/>
    <col min="1522" max="1522" width="10.7109375" style="17" bestFit="1" customWidth="1"/>
    <col min="1523" max="1523" width="9.28515625" style="17"/>
    <col min="1524" max="1524" width="7.5703125" style="17" customWidth="1"/>
    <col min="1525" max="1527" width="9.28515625" style="17"/>
    <col min="1528" max="1528" width="13" style="17" customWidth="1"/>
    <col min="1529" max="1529" width="13.42578125" style="17" customWidth="1"/>
    <col min="1530" max="1533" width="9.28515625" style="17"/>
    <col min="1534" max="1534" width="10" style="17" customWidth="1"/>
    <col min="1535" max="1764" width="9.28515625" style="17"/>
    <col min="1765" max="1765" width="10.28515625" style="17" customWidth="1"/>
    <col min="1766" max="1766" width="12.7109375" style="17" customWidth="1"/>
    <col min="1767" max="1767" width="9" style="17" customWidth="1"/>
    <col min="1768" max="1768" width="10.28515625" style="17" customWidth="1"/>
    <col min="1769" max="1769" width="7" style="17" customWidth="1"/>
    <col min="1770" max="1770" width="4.5703125" style="17" customWidth="1"/>
    <col min="1771" max="1772" width="6.7109375" style="17" customWidth="1"/>
    <col min="1773" max="1773" width="7.5703125" style="17" customWidth="1"/>
    <col min="1774" max="1774" width="6.42578125" style="17" customWidth="1"/>
    <col min="1775" max="1775" width="7" style="17" customWidth="1"/>
    <col min="1776" max="1776" width="7.28515625" style="17" customWidth="1"/>
    <col min="1777" max="1777" width="9.28515625" style="17"/>
    <col min="1778" max="1778" width="10.7109375" style="17" bestFit="1" customWidth="1"/>
    <col min="1779" max="1779" width="9.28515625" style="17"/>
    <col min="1780" max="1780" width="7.5703125" style="17" customWidth="1"/>
    <col min="1781" max="1783" width="9.28515625" style="17"/>
    <col min="1784" max="1784" width="13" style="17" customWidth="1"/>
    <col min="1785" max="1785" width="13.42578125" style="17" customWidth="1"/>
    <col min="1786" max="1789" width="9.28515625" style="17"/>
    <col min="1790" max="1790" width="10" style="17" customWidth="1"/>
    <col min="1791" max="2020" width="9.28515625" style="17"/>
    <col min="2021" max="2021" width="10.28515625" style="17" customWidth="1"/>
    <col min="2022" max="2022" width="12.7109375" style="17" customWidth="1"/>
    <col min="2023" max="2023" width="9" style="17" customWidth="1"/>
    <col min="2024" max="2024" width="10.28515625" style="17" customWidth="1"/>
    <col min="2025" max="2025" width="7" style="17" customWidth="1"/>
    <col min="2026" max="2026" width="4.5703125" style="17" customWidth="1"/>
    <col min="2027" max="2028" width="6.7109375" style="17" customWidth="1"/>
    <col min="2029" max="2029" width="7.5703125" style="17" customWidth="1"/>
    <col min="2030" max="2030" width="6.42578125" style="17" customWidth="1"/>
    <col min="2031" max="2031" width="7" style="17" customWidth="1"/>
    <col min="2032" max="2032" width="7.28515625" style="17" customWidth="1"/>
    <col min="2033" max="2033" width="9.28515625" style="17"/>
    <col min="2034" max="2034" width="10.7109375" style="17" bestFit="1" customWidth="1"/>
    <col min="2035" max="2035" width="9.28515625" style="17"/>
    <col min="2036" max="2036" width="7.5703125" style="17" customWidth="1"/>
    <col min="2037" max="2039" width="9.28515625" style="17"/>
    <col min="2040" max="2040" width="13" style="17" customWidth="1"/>
    <col min="2041" max="2041" width="13.42578125" style="17" customWidth="1"/>
    <col min="2042" max="2045" width="9.28515625" style="17"/>
    <col min="2046" max="2046" width="10" style="17" customWidth="1"/>
    <col min="2047" max="2276" width="9.28515625" style="17"/>
    <col min="2277" max="2277" width="10.28515625" style="17" customWidth="1"/>
    <col min="2278" max="2278" width="12.7109375" style="17" customWidth="1"/>
    <col min="2279" max="2279" width="9" style="17" customWidth="1"/>
    <col min="2280" max="2280" width="10.28515625" style="17" customWidth="1"/>
    <col min="2281" max="2281" width="7" style="17" customWidth="1"/>
    <col min="2282" max="2282" width="4.5703125" style="17" customWidth="1"/>
    <col min="2283" max="2284" width="6.7109375" style="17" customWidth="1"/>
    <col min="2285" max="2285" width="7.5703125" style="17" customWidth="1"/>
    <col min="2286" max="2286" width="6.42578125" style="17" customWidth="1"/>
    <col min="2287" max="2287" width="7" style="17" customWidth="1"/>
    <col min="2288" max="2288" width="7.28515625" style="17" customWidth="1"/>
    <col min="2289" max="2289" width="9.28515625" style="17"/>
    <col min="2290" max="2290" width="10.7109375" style="17" bestFit="1" customWidth="1"/>
    <col min="2291" max="2291" width="9.28515625" style="17"/>
    <col min="2292" max="2292" width="7.5703125" style="17" customWidth="1"/>
    <col min="2293" max="2295" width="9.28515625" style="17"/>
    <col min="2296" max="2296" width="13" style="17" customWidth="1"/>
    <col min="2297" max="2297" width="13.42578125" style="17" customWidth="1"/>
    <col min="2298" max="2301" width="9.28515625" style="17"/>
    <col min="2302" max="2302" width="10" style="17" customWidth="1"/>
    <col min="2303" max="2532" width="9.28515625" style="17"/>
    <col min="2533" max="2533" width="10.28515625" style="17" customWidth="1"/>
    <col min="2534" max="2534" width="12.7109375" style="17" customWidth="1"/>
    <col min="2535" max="2535" width="9" style="17" customWidth="1"/>
    <col min="2536" max="2536" width="10.28515625" style="17" customWidth="1"/>
    <col min="2537" max="2537" width="7" style="17" customWidth="1"/>
    <col min="2538" max="2538" width="4.5703125" style="17" customWidth="1"/>
    <col min="2539" max="2540" width="6.7109375" style="17" customWidth="1"/>
    <col min="2541" max="2541" width="7.5703125" style="17" customWidth="1"/>
    <col min="2542" max="2542" width="6.42578125" style="17" customWidth="1"/>
    <col min="2543" max="2543" width="7" style="17" customWidth="1"/>
    <col min="2544" max="2544" width="7.28515625" style="17" customWidth="1"/>
    <col min="2545" max="2545" width="9.28515625" style="17"/>
    <col min="2546" max="2546" width="10.7109375" style="17" bestFit="1" customWidth="1"/>
    <col min="2547" max="2547" width="9.28515625" style="17"/>
    <col min="2548" max="2548" width="7.5703125" style="17" customWidth="1"/>
    <col min="2549" max="2551" width="9.28515625" style="17"/>
    <col min="2552" max="2552" width="13" style="17" customWidth="1"/>
    <col min="2553" max="2553" width="13.42578125" style="17" customWidth="1"/>
    <col min="2554" max="2557" width="9.28515625" style="17"/>
    <col min="2558" max="2558" width="10" style="17" customWidth="1"/>
    <col min="2559" max="2788" width="9.28515625" style="17"/>
    <col min="2789" max="2789" width="10.28515625" style="17" customWidth="1"/>
    <col min="2790" max="2790" width="12.7109375" style="17" customWidth="1"/>
    <col min="2791" max="2791" width="9" style="17" customWidth="1"/>
    <col min="2792" max="2792" width="10.28515625" style="17" customWidth="1"/>
    <col min="2793" max="2793" width="7" style="17" customWidth="1"/>
    <col min="2794" max="2794" width="4.5703125" style="17" customWidth="1"/>
    <col min="2795" max="2796" width="6.7109375" style="17" customWidth="1"/>
    <col min="2797" max="2797" width="7.5703125" style="17" customWidth="1"/>
    <col min="2798" max="2798" width="6.42578125" style="17" customWidth="1"/>
    <col min="2799" max="2799" width="7" style="17" customWidth="1"/>
    <col min="2800" max="2800" width="7.28515625" style="17" customWidth="1"/>
    <col min="2801" max="2801" width="9.28515625" style="17"/>
    <col min="2802" max="2802" width="10.7109375" style="17" bestFit="1" customWidth="1"/>
    <col min="2803" max="2803" width="9.28515625" style="17"/>
    <col min="2804" max="2804" width="7.5703125" style="17" customWidth="1"/>
    <col min="2805" max="2807" width="9.28515625" style="17"/>
    <col min="2808" max="2808" width="13" style="17" customWidth="1"/>
    <col min="2809" max="2809" width="13.42578125" style="17" customWidth="1"/>
    <col min="2810" max="2813" width="9.28515625" style="17"/>
    <col min="2814" max="2814" width="10" style="17" customWidth="1"/>
    <col min="2815" max="3044" width="9.28515625" style="17"/>
    <col min="3045" max="3045" width="10.28515625" style="17" customWidth="1"/>
    <col min="3046" max="3046" width="12.7109375" style="17" customWidth="1"/>
    <col min="3047" max="3047" width="9" style="17" customWidth="1"/>
    <col min="3048" max="3048" width="10.28515625" style="17" customWidth="1"/>
    <col min="3049" max="3049" width="7" style="17" customWidth="1"/>
    <col min="3050" max="3050" width="4.5703125" style="17" customWidth="1"/>
    <col min="3051" max="3052" width="6.7109375" style="17" customWidth="1"/>
    <col min="3053" max="3053" width="7.5703125" style="17" customWidth="1"/>
    <col min="3054" max="3054" width="6.42578125" style="17" customWidth="1"/>
    <col min="3055" max="3055" width="7" style="17" customWidth="1"/>
    <col min="3056" max="3056" width="7.28515625" style="17" customWidth="1"/>
    <col min="3057" max="3057" width="9.28515625" style="17"/>
    <col min="3058" max="3058" width="10.7109375" style="17" bestFit="1" customWidth="1"/>
    <col min="3059" max="3059" width="9.28515625" style="17"/>
    <col min="3060" max="3060" width="7.5703125" style="17" customWidth="1"/>
    <col min="3061" max="3063" width="9.28515625" style="17"/>
    <col min="3064" max="3064" width="13" style="17" customWidth="1"/>
    <col min="3065" max="3065" width="13.42578125" style="17" customWidth="1"/>
    <col min="3066" max="3069" width="9.28515625" style="17"/>
    <col min="3070" max="3070" width="10" style="17" customWidth="1"/>
    <col min="3071" max="3300" width="9.28515625" style="17"/>
    <col min="3301" max="3301" width="10.28515625" style="17" customWidth="1"/>
    <col min="3302" max="3302" width="12.7109375" style="17" customWidth="1"/>
    <col min="3303" max="3303" width="9" style="17" customWidth="1"/>
    <col min="3304" max="3304" width="10.28515625" style="17" customWidth="1"/>
    <col min="3305" max="3305" width="7" style="17" customWidth="1"/>
    <col min="3306" max="3306" width="4.5703125" style="17" customWidth="1"/>
    <col min="3307" max="3308" width="6.7109375" style="17" customWidth="1"/>
    <col min="3309" max="3309" width="7.5703125" style="17" customWidth="1"/>
    <col min="3310" max="3310" width="6.42578125" style="17" customWidth="1"/>
    <col min="3311" max="3311" width="7" style="17" customWidth="1"/>
    <col min="3312" max="3312" width="7.28515625" style="17" customWidth="1"/>
    <col min="3313" max="3313" width="9.28515625" style="17"/>
    <col min="3314" max="3314" width="10.7109375" style="17" bestFit="1" customWidth="1"/>
    <col min="3315" max="3315" width="9.28515625" style="17"/>
    <col min="3316" max="3316" width="7.5703125" style="17" customWidth="1"/>
    <col min="3317" max="3319" width="9.28515625" style="17"/>
    <col min="3320" max="3320" width="13" style="17" customWidth="1"/>
    <col min="3321" max="3321" width="13.42578125" style="17" customWidth="1"/>
    <col min="3322" max="3325" width="9.28515625" style="17"/>
    <col min="3326" max="3326" width="10" style="17" customWidth="1"/>
    <col min="3327" max="3556" width="9.28515625" style="17"/>
    <col min="3557" max="3557" width="10.28515625" style="17" customWidth="1"/>
    <col min="3558" max="3558" width="12.7109375" style="17" customWidth="1"/>
    <col min="3559" max="3559" width="9" style="17" customWidth="1"/>
    <col min="3560" max="3560" width="10.28515625" style="17" customWidth="1"/>
    <col min="3561" max="3561" width="7" style="17" customWidth="1"/>
    <col min="3562" max="3562" width="4.5703125" style="17" customWidth="1"/>
    <col min="3563" max="3564" width="6.7109375" style="17" customWidth="1"/>
    <col min="3565" max="3565" width="7.5703125" style="17" customWidth="1"/>
    <col min="3566" max="3566" width="6.42578125" style="17" customWidth="1"/>
    <col min="3567" max="3567" width="7" style="17" customWidth="1"/>
    <col min="3568" max="3568" width="7.28515625" style="17" customWidth="1"/>
    <col min="3569" max="3569" width="9.28515625" style="17"/>
    <col min="3570" max="3570" width="10.7109375" style="17" bestFit="1" customWidth="1"/>
    <col min="3571" max="3571" width="9.28515625" style="17"/>
    <col min="3572" max="3572" width="7.5703125" style="17" customWidth="1"/>
    <col min="3573" max="3575" width="9.28515625" style="17"/>
    <col min="3576" max="3576" width="13" style="17" customWidth="1"/>
    <col min="3577" max="3577" width="13.42578125" style="17" customWidth="1"/>
    <col min="3578" max="3581" width="9.28515625" style="17"/>
    <col min="3582" max="3582" width="10" style="17" customWidth="1"/>
    <col min="3583" max="3812" width="9.28515625" style="17"/>
    <col min="3813" max="3813" width="10.28515625" style="17" customWidth="1"/>
    <col min="3814" max="3814" width="12.7109375" style="17" customWidth="1"/>
    <col min="3815" max="3815" width="9" style="17" customWidth="1"/>
    <col min="3816" max="3816" width="10.28515625" style="17" customWidth="1"/>
    <col min="3817" max="3817" width="7" style="17" customWidth="1"/>
    <col min="3818" max="3818" width="4.5703125" style="17" customWidth="1"/>
    <col min="3819" max="3820" width="6.7109375" style="17" customWidth="1"/>
    <col min="3821" max="3821" width="7.5703125" style="17" customWidth="1"/>
    <col min="3822" max="3822" width="6.42578125" style="17" customWidth="1"/>
    <col min="3823" max="3823" width="7" style="17" customWidth="1"/>
    <col min="3824" max="3824" width="7.28515625" style="17" customWidth="1"/>
    <col min="3825" max="3825" width="9.28515625" style="17"/>
    <col min="3826" max="3826" width="10.7109375" style="17" bestFit="1" customWidth="1"/>
    <col min="3827" max="3827" width="9.28515625" style="17"/>
    <col min="3828" max="3828" width="7.5703125" style="17" customWidth="1"/>
    <col min="3829" max="3831" width="9.28515625" style="17"/>
    <col min="3832" max="3832" width="13" style="17" customWidth="1"/>
    <col min="3833" max="3833" width="13.42578125" style="17" customWidth="1"/>
    <col min="3834" max="3837" width="9.28515625" style="17"/>
    <col min="3838" max="3838" width="10" style="17" customWidth="1"/>
    <col min="3839" max="4068" width="9.28515625" style="17"/>
    <col min="4069" max="4069" width="10.28515625" style="17" customWidth="1"/>
    <col min="4070" max="4070" width="12.7109375" style="17" customWidth="1"/>
    <col min="4071" max="4071" width="9" style="17" customWidth="1"/>
    <col min="4072" max="4072" width="10.28515625" style="17" customWidth="1"/>
    <col min="4073" max="4073" width="7" style="17" customWidth="1"/>
    <col min="4074" max="4074" width="4.5703125" style="17" customWidth="1"/>
    <col min="4075" max="4076" width="6.7109375" style="17" customWidth="1"/>
    <col min="4077" max="4077" width="7.5703125" style="17" customWidth="1"/>
    <col min="4078" max="4078" width="6.42578125" style="17" customWidth="1"/>
    <col min="4079" max="4079" width="7" style="17" customWidth="1"/>
    <col min="4080" max="4080" width="7.28515625" style="17" customWidth="1"/>
    <col min="4081" max="4081" width="9.28515625" style="17"/>
    <col min="4082" max="4082" width="10.7109375" style="17" bestFit="1" customWidth="1"/>
    <col min="4083" max="4083" width="9.28515625" style="17"/>
    <col min="4084" max="4084" width="7.5703125" style="17" customWidth="1"/>
    <col min="4085" max="4087" width="9.28515625" style="17"/>
    <col min="4088" max="4088" width="13" style="17" customWidth="1"/>
    <col min="4089" max="4089" width="13.42578125" style="17" customWidth="1"/>
    <col min="4090" max="4093" width="9.28515625" style="17"/>
    <col min="4094" max="4094" width="10" style="17" customWidth="1"/>
    <col min="4095" max="4324" width="9.28515625" style="17"/>
    <col min="4325" max="4325" width="10.28515625" style="17" customWidth="1"/>
    <col min="4326" max="4326" width="12.7109375" style="17" customWidth="1"/>
    <col min="4327" max="4327" width="9" style="17" customWidth="1"/>
    <col min="4328" max="4328" width="10.28515625" style="17" customWidth="1"/>
    <col min="4329" max="4329" width="7" style="17" customWidth="1"/>
    <col min="4330" max="4330" width="4.5703125" style="17" customWidth="1"/>
    <col min="4331" max="4332" width="6.7109375" style="17" customWidth="1"/>
    <col min="4333" max="4333" width="7.5703125" style="17" customWidth="1"/>
    <col min="4334" max="4334" width="6.42578125" style="17" customWidth="1"/>
    <col min="4335" max="4335" width="7" style="17" customWidth="1"/>
    <col min="4336" max="4336" width="7.28515625" style="17" customWidth="1"/>
    <col min="4337" max="4337" width="9.28515625" style="17"/>
    <col min="4338" max="4338" width="10.7109375" style="17" bestFit="1" customWidth="1"/>
    <col min="4339" max="4339" width="9.28515625" style="17"/>
    <col min="4340" max="4340" width="7.5703125" style="17" customWidth="1"/>
    <col min="4341" max="4343" width="9.28515625" style="17"/>
    <col min="4344" max="4344" width="13" style="17" customWidth="1"/>
    <col min="4345" max="4345" width="13.42578125" style="17" customWidth="1"/>
    <col min="4346" max="4349" width="9.28515625" style="17"/>
    <col min="4350" max="4350" width="10" style="17" customWidth="1"/>
    <col min="4351" max="4580" width="9.28515625" style="17"/>
    <col min="4581" max="4581" width="10.28515625" style="17" customWidth="1"/>
    <col min="4582" max="4582" width="12.7109375" style="17" customWidth="1"/>
    <col min="4583" max="4583" width="9" style="17" customWidth="1"/>
    <col min="4584" max="4584" width="10.28515625" style="17" customWidth="1"/>
    <col min="4585" max="4585" width="7" style="17" customWidth="1"/>
    <col min="4586" max="4586" width="4.5703125" style="17" customWidth="1"/>
    <col min="4587" max="4588" width="6.7109375" style="17" customWidth="1"/>
    <col min="4589" max="4589" width="7.5703125" style="17" customWidth="1"/>
    <col min="4590" max="4590" width="6.42578125" style="17" customWidth="1"/>
    <col min="4591" max="4591" width="7" style="17" customWidth="1"/>
    <col min="4592" max="4592" width="7.28515625" style="17" customWidth="1"/>
    <col min="4593" max="4593" width="9.28515625" style="17"/>
    <col min="4594" max="4594" width="10.7109375" style="17" bestFit="1" customWidth="1"/>
    <col min="4595" max="4595" width="9.28515625" style="17"/>
    <col min="4596" max="4596" width="7.5703125" style="17" customWidth="1"/>
    <col min="4597" max="4599" width="9.28515625" style="17"/>
    <col min="4600" max="4600" width="13" style="17" customWidth="1"/>
    <col min="4601" max="4601" width="13.42578125" style="17" customWidth="1"/>
    <col min="4602" max="4605" width="9.28515625" style="17"/>
    <col min="4606" max="4606" width="10" style="17" customWidth="1"/>
    <col min="4607" max="4836" width="9.28515625" style="17"/>
    <col min="4837" max="4837" width="10.28515625" style="17" customWidth="1"/>
    <col min="4838" max="4838" width="12.7109375" style="17" customWidth="1"/>
    <col min="4839" max="4839" width="9" style="17" customWidth="1"/>
    <col min="4840" max="4840" width="10.28515625" style="17" customWidth="1"/>
    <col min="4841" max="4841" width="7" style="17" customWidth="1"/>
    <col min="4842" max="4842" width="4.5703125" style="17" customWidth="1"/>
    <col min="4843" max="4844" width="6.7109375" style="17" customWidth="1"/>
    <col min="4845" max="4845" width="7.5703125" style="17" customWidth="1"/>
    <col min="4846" max="4846" width="6.42578125" style="17" customWidth="1"/>
    <col min="4847" max="4847" width="7" style="17" customWidth="1"/>
    <col min="4848" max="4848" width="7.28515625" style="17" customWidth="1"/>
    <col min="4849" max="4849" width="9.28515625" style="17"/>
    <col min="4850" max="4850" width="10.7109375" style="17" bestFit="1" customWidth="1"/>
    <col min="4851" max="4851" width="9.28515625" style="17"/>
    <col min="4852" max="4852" width="7.5703125" style="17" customWidth="1"/>
    <col min="4853" max="4855" width="9.28515625" style="17"/>
    <col min="4856" max="4856" width="13" style="17" customWidth="1"/>
    <col min="4857" max="4857" width="13.42578125" style="17" customWidth="1"/>
    <col min="4858" max="4861" width="9.28515625" style="17"/>
    <col min="4862" max="4862" width="10" style="17" customWidth="1"/>
    <col min="4863" max="5092" width="9.28515625" style="17"/>
    <col min="5093" max="5093" width="10.28515625" style="17" customWidth="1"/>
    <col min="5094" max="5094" width="12.7109375" style="17" customWidth="1"/>
    <col min="5095" max="5095" width="9" style="17" customWidth="1"/>
    <col min="5096" max="5096" width="10.28515625" style="17" customWidth="1"/>
    <col min="5097" max="5097" width="7" style="17" customWidth="1"/>
    <col min="5098" max="5098" width="4.5703125" style="17" customWidth="1"/>
    <col min="5099" max="5100" width="6.7109375" style="17" customWidth="1"/>
    <col min="5101" max="5101" width="7.5703125" style="17" customWidth="1"/>
    <col min="5102" max="5102" width="6.42578125" style="17" customWidth="1"/>
    <col min="5103" max="5103" width="7" style="17" customWidth="1"/>
    <col min="5104" max="5104" width="7.28515625" style="17" customWidth="1"/>
    <col min="5105" max="5105" width="9.28515625" style="17"/>
    <col min="5106" max="5106" width="10.7109375" style="17" bestFit="1" customWidth="1"/>
    <col min="5107" max="5107" width="9.28515625" style="17"/>
    <col min="5108" max="5108" width="7.5703125" style="17" customWidth="1"/>
    <col min="5109" max="5111" width="9.28515625" style="17"/>
    <col min="5112" max="5112" width="13" style="17" customWidth="1"/>
    <col min="5113" max="5113" width="13.42578125" style="17" customWidth="1"/>
    <col min="5114" max="5117" width="9.28515625" style="17"/>
    <col min="5118" max="5118" width="10" style="17" customWidth="1"/>
    <col min="5119" max="5348" width="9.28515625" style="17"/>
    <col min="5349" max="5349" width="10.28515625" style="17" customWidth="1"/>
    <col min="5350" max="5350" width="12.7109375" style="17" customWidth="1"/>
    <col min="5351" max="5351" width="9" style="17" customWidth="1"/>
    <col min="5352" max="5352" width="10.28515625" style="17" customWidth="1"/>
    <col min="5353" max="5353" width="7" style="17" customWidth="1"/>
    <col min="5354" max="5354" width="4.5703125" style="17" customWidth="1"/>
    <col min="5355" max="5356" width="6.7109375" style="17" customWidth="1"/>
    <col min="5357" max="5357" width="7.5703125" style="17" customWidth="1"/>
    <col min="5358" max="5358" width="6.42578125" style="17" customWidth="1"/>
    <col min="5359" max="5359" width="7" style="17" customWidth="1"/>
    <col min="5360" max="5360" width="7.28515625" style="17" customWidth="1"/>
    <col min="5361" max="5361" width="9.28515625" style="17"/>
    <col min="5362" max="5362" width="10.7109375" style="17" bestFit="1" customWidth="1"/>
    <col min="5363" max="5363" width="9.28515625" style="17"/>
    <col min="5364" max="5364" width="7.5703125" style="17" customWidth="1"/>
    <col min="5365" max="5367" width="9.28515625" style="17"/>
    <col min="5368" max="5368" width="13" style="17" customWidth="1"/>
    <col min="5369" max="5369" width="13.42578125" style="17" customWidth="1"/>
    <col min="5370" max="5373" width="9.28515625" style="17"/>
    <col min="5374" max="5374" width="10" style="17" customWidth="1"/>
    <col min="5375" max="5604" width="9.28515625" style="17"/>
    <col min="5605" max="5605" width="10.28515625" style="17" customWidth="1"/>
    <col min="5606" max="5606" width="12.7109375" style="17" customWidth="1"/>
    <col min="5607" max="5607" width="9" style="17" customWidth="1"/>
    <col min="5608" max="5608" width="10.28515625" style="17" customWidth="1"/>
    <col min="5609" max="5609" width="7" style="17" customWidth="1"/>
    <col min="5610" max="5610" width="4.5703125" style="17" customWidth="1"/>
    <col min="5611" max="5612" width="6.7109375" style="17" customWidth="1"/>
    <col min="5613" max="5613" width="7.5703125" style="17" customWidth="1"/>
    <col min="5614" max="5614" width="6.42578125" style="17" customWidth="1"/>
    <col min="5615" max="5615" width="7" style="17" customWidth="1"/>
    <col min="5616" max="5616" width="7.28515625" style="17" customWidth="1"/>
    <col min="5617" max="5617" width="9.28515625" style="17"/>
    <col min="5618" max="5618" width="10.7109375" style="17" bestFit="1" customWidth="1"/>
    <col min="5619" max="5619" width="9.28515625" style="17"/>
    <col min="5620" max="5620" width="7.5703125" style="17" customWidth="1"/>
    <col min="5621" max="5623" width="9.28515625" style="17"/>
    <col min="5624" max="5624" width="13" style="17" customWidth="1"/>
    <col min="5625" max="5625" width="13.42578125" style="17" customWidth="1"/>
    <col min="5626" max="5629" width="9.28515625" style="17"/>
    <col min="5630" max="5630" width="10" style="17" customWidth="1"/>
    <col min="5631" max="5860" width="9.28515625" style="17"/>
    <col min="5861" max="5861" width="10.28515625" style="17" customWidth="1"/>
    <col min="5862" max="5862" width="12.7109375" style="17" customWidth="1"/>
    <col min="5863" max="5863" width="9" style="17" customWidth="1"/>
    <col min="5864" max="5864" width="10.28515625" style="17" customWidth="1"/>
    <col min="5865" max="5865" width="7" style="17" customWidth="1"/>
    <col min="5866" max="5866" width="4.5703125" style="17" customWidth="1"/>
    <col min="5867" max="5868" width="6.7109375" style="17" customWidth="1"/>
    <col min="5869" max="5869" width="7.5703125" style="17" customWidth="1"/>
    <col min="5870" max="5870" width="6.42578125" style="17" customWidth="1"/>
    <col min="5871" max="5871" width="7" style="17" customWidth="1"/>
    <col min="5872" max="5872" width="7.28515625" style="17" customWidth="1"/>
    <col min="5873" max="5873" width="9.28515625" style="17"/>
    <col min="5874" max="5874" width="10.7109375" style="17" bestFit="1" customWidth="1"/>
    <col min="5875" max="5875" width="9.28515625" style="17"/>
    <col min="5876" max="5876" width="7.5703125" style="17" customWidth="1"/>
    <col min="5877" max="5879" width="9.28515625" style="17"/>
    <col min="5880" max="5880" width="13" style="17" customWidth="1"/>
    <col min="5881" max="5881" width="13.42578125" style="17" customWidth="1"/>
    <col min="5882" max="5885" width="9.28515625" style="17"/>
    <col min="5886" max="5886" width="10" style="17" customWidth="1"/>
    <col min="5887" max="6116" width="9.28515625" style="17"/>
    <col min="6117" max="6117" width="10.28515625" style="17" customWidth="1"/>
    <col min="6118" max="6118" width="12.7109375" style="17" customWidth="1"/>
    <col min="6119" max="6119" width="9" style="17" customWidth="1"/>
    <col min="6120" max="6120" width="10.28515625" style="17" customWidth="1"/>
    <col min="6121" max="6121" width="7" style="17" customWidth="1"/>
    <col min="6122" max="6122" width="4.5703125" style="17" customWidth="1"/>
    <col min="6123" max="6124" width="6.7109375" style="17" customWidth="1"/>
    <col min="6125" max="6125" width="7.5703125" style="17" customWidth="1"/>
    <col min="6126" max="6126" width="6.42578125" style="17" customWidth="1"/>
    <col min="6127" max="6127" width="7" style="17" customWidth="1"/>
    <col min="6128" max="6128" width="7.28515625" style="17" customWidth="1"/>
    <col min="6129" max="6129" width="9.28515625" style="17"/>
    <col min="6130" max="6130" width="10.7109375" style="17" bestFit="1" customWidth="1"/>
    <col min="6131" max="6131" width="9.28515625" style="17"/>
    <col min="6132" max="6132" width="7.5703125" style="17" customWidth="1"/>
    <col min="6133" max="6135" width="9.28515625" style="17"/>
    <col min="6136" max="6136" width="13" style="17" customWidth="1"/>
    <col min="6137" max="6137" width="13.42578125" style="17" customWidth="1"/>
    <col min="6138" max="6141" width="9.28515625" style="17"/>
    <col min="6142" max="6142" width="10" style="17" customWidth="1"/>
    <col min="6143" max="6372" width="9.28515625" style="17"/>
    <col min="6373" max="6373" width="10.28515625" style="17" customWidth="1"/>
    <col min="6374" max="6374" width="12.7109375" style="17" customWidth="1"/>
    <col min="6375" max="6375" width="9" style="17" customWidth="1"/>
    <col min="6376" max="6376" width="10.28515625" style="17" customWidth="1"/>
    <col min="6377" max="6377" width="7" style="17" customWidth="1"/>
    <col min="6378" max="6378" width="4.5703125" style="17" customWidth="1"/>
    <col min="6379" max="6380" width="6.7109375" style="17" customWidth="1"/>
    <col min="6381" max="6381" width="7.5703125" style="17" customWidth="1"/>
    <col min="6382" max="6382" width="6.42578125" style="17" customWidth="1"/>
    <col min="6383" max="6383" width="7" style="17" customWidth="1"/>
    <col min="6384" max="6384" width="7.28515625" style="17" customWidth="1"/>
    <col min="6385" max="6385" width="9.28515625" style="17"/>
    <col min="6386" max="6386" width="10.7109375" style="17" bestFit="1" customWidth="1"/>
    <col min="6387" max="6387" width="9.28515625" style="17"/>
    <col min="6388" max="6388" width="7.5703125" style="17" customWidth="1"/>
    <col min="6389" max="6391" width="9.28515625" style="17"/>
    <col min="6392" max="6392" width="13" style="17" customWidth="1"/>
    <col min="6393" max="6393" width="13.42578125" style="17" customWidth="1"/>
    <col min="6394" max="6397" width="9.28515625" style="17"/>
    <col min="6398" max="6398" width="10" style="17" customWidth="1"/>
    <col min="6399" max="6628" width="9.28515625" style="17"/>
    <col min="6629" max="6629" width="10.28515625" style="17" customWidth="1"/>
    <col min="6630" max="6630" width="12.7109375" style="17" customWidth="1"/>
    <col min="6631" max="6631" width="9" style="17" customWidth="1"/>
    <col min="6632" max="6632" width="10.28515625" style="17" customWidth="1"/>
    <col min="6633" max="6633" width="7" style="17" customWidth="1"/>
    <col min="6634" max="6634" width="4.5703125" style="17" customWidth="1"/>
    <col min="6635" max="6636" width="6.7109375" style="17" customWidth="1"/>
    <col min="6637" max="6637" width="7.5703125" style="17" customWidth="1"/>
    <col min="6638" max="6638" width="6.42578125" style="17" customWidth="1"/>
    <col min="6639" max="6639" width="7" style="17" customWidth="1"/>
    <col min="6640" max="6640" width="7.28515625" style="17" customWidth="1"/>
    <col min="6641" max="6641" width="9.28515625" style="17"/>
    <col min="6642" max="6642" width="10.7109375" style="17" bestFit="1" customWidth="1"/>
    <col min="6643" max="6643" width="9.28515625" style="17"/>
    <col min="6644" max="6644" width="7.5703125" style="17" customWidth="1"/>
    <col min="6645" max="6647" width="9.28515625" style="17"/>
    <col min="6648" max="6648" width="13" style="17" customWidth="1"/>
    <col min="6649" max="6649" width="13.42578125" style="17" customWidth="1"/>
    <col min="6650" max="6653" width="9.28515625" style="17"/>
    <col min="6654" max="6654" width="10" style="17" customWidth="1"/>
    <col min="6655" max="6884" width="9.28515625" style="17"/>
    <col min="6885" max="6885" width="10.28515625" style="17" customWidth="1"/>
    <col min="6886" max="6886" width="12.7109375" style="17" customWidth="1"/>
    <col min="6887" max="6887" width="9" style="17" customWidth="1"/>
    <col min="6888" max="6888" width="10.28515625" style="17" customWidth="1"/>
    <col min="6889" max="6889" width="7" style="17" customWidth="1"/>
    <col min="6890" max="6890" width="4.5703125" style="17" customWidth="1"/>
    <col min="6891" max="6892" width="6.7109375" style="17" customWidth="1"/>
    <col min="6893" max="6893" width="7.5703125" style="17" customWidth="1"/>
    <col min="6894" max="6894" width="6.42578125" style="17" customWidth="1"/>
    <col min="6895" max="6895" width="7" style="17" customWidth="1"/>
    <col min="6896" max="6896" width="7.28515625" style="17" customWidth="1"/>
    <col min="6897" max="6897" width="9.28515625" style="17"/>
    <col min="6898" max="6898" width="10.7109375" style="17" bestFit="1" customWidth="1"/>
    <col min="6899" max="6899" width="9.28515625" style="17"/>
    <col min="6900" max="6900" width="7.5703125" style="17" customWidth="1"/>
    <col min="6901" max="6903" width="9.28515625" style="17"/>
    <col min="6904" max="6904" width="13" style="17" customWidth="1"/>
    <col min="6905" max="6905" width="13.42578125" style="17" customWidth="1"/>
    <col min="6906" max="6909" width="9.28515625" style="17"/>
    <col min="6910" max="6910" width="10" style="17" customWidth="1"/>
    <col min="6911" max="7140" width="9.28515625" style="17"/>
    <col min="7141" max="7141" width="10.28515625" style="17" customWidth="1"/>
    <col min="7142" max="7142" width="12.7109375" style="17" customWidth="1"/>
    <col min="7143" max="7143" width="9" style="17" customWidth="1"/>
    <col min="7144" max="7144" width="10.28515625" style="17" customWidth="1"/>
    <col min="7145" max="7145" width="7" style="17" customWidth="1"/>
    <col min="7146" max="7146" width="4.5703125" style="17" customWidth="1"/>
    <col min="7147" max="7148" width="6.7109375" style="17" customWidth="1"/>
    <col min="7149" max="7149" width="7.5703125" style="17" customWidth="1"/>
    <col min="7150" max="7150" width="6.42578125" style="17" customWidth="1"/>
    <col min="7151" max="7151" width="7" style="17" customWidth="1"/>
    <col min="7152" max="7152" width="7.28515625" style="17" customWidth="1"/>
    <col min="7153" max="7153" width="9.28515625" style="17"/>
    <col min="7154" max="7154" width="10.7109375" style="17" bestFit="1" customWidth="1"/>
    <col min="7155" max="7155" width="9.28515625" style="17"/>
    <col min="7156" max="7156" width="7.5703125" style="17" customWidth="1"/>
    <col min="7157" max="7159" width="9.28515625" style="17"/>
    <col min="7160" max="7160" width="13" style="17" customWidth="1"/>
    <col min="7161" max="7161" width="13.42578125" style="17" customWidth="1"/>
    <col min="7162" max="7165" width="9.28515625" style="17"/>
    <col min="7166" max="7166" width="10" style="17" customWidth="1"/>
    <col min="7167" max="7396" width="9.28515625" style="17"/>
    <col min="7397" max="7397" width="10.28515625" style="17" customWidth="1"/>
    <col min="7398" max="7398" width="12.7109375" style="17" customWidth="1"/>
    <col min="7399" max="7399" width="9" style="17" customWidth="1"/>
    <col min="7400" max="7400" width="10.28515625" style="17" customWidth="1"/>
    <col min="7401" max="7401" width="7" style="17" customWidth="1"/>
    <col min="7402" max="7402" width="4.5703125" style="17" customWidth="1"/>
    <col min="7403" max="7404" width="6.7109375" style="17" customWidth="1"/>
    <col min="7405" max="7405" width="7.5703125" style="17" customWidth="1"/>
    <col min="7406" max="7406" width="6.42578125" style="17" customWidth="1"/>
    <col min="7407" max="7407" width="7" style="17" customWidth="1"/>
    <col min="7408" max="7408" width="7.28515625" style="17" customWidth="1"/>
    <col min="7409" max="7409" width="9.28515625" style="17"/>
    <col min="7410" max="7410" width="10.7109375" style="17" bestFit="1" customWidth="1"/>
    <col min="7411" max="7411" width="9.28515625" style="17"/>
    <col min="7412" max="7412" width="7.5703125" style="17" customWidth="1"/>
    <col min="7413" max="7415" width="9.28515625" style="17"/>
    <col min="7416" max="7416" width="13" style="17" customWidth="1"/>
    <col min="7417" max="7417" width="13.42578125" style="17" customWidth="1"/>
    <col min="7418" max="7421" width="9.28515625" style="17"/>
    <col min="7422" max="7422" width="10" style="17" customWidth="1"/>
    <col min="7423" max="7652" width="9.28515625" style="17"/>
    <col min="7653" max="7653" width="10.28515625" style="17" customWidth="1"/>
    <col min="7654" max="7654" width="12.7109375" style="17" customWidth="1"/>
    <col min="7655" max="7655" width="9" style="17" customWidth="1"/>
    <col min="7656" max="7656" width="10.28515625" style="17" customWidth="1"/>
    <col min="7657" max="7657" width="7" style="17" customWidth="1"/>
    <col min="7658" max="7658" width="4.5703125" style="17" customWidth="1"/>
    <col min="7659" max="7660" width="6.7109375" style="17" customWidth="1"/>
    <col min="7661" max="7661" width="7.5703125" style="17" customWidth="1"/>
    <col min="7662" max="7662" width="6.42578125" style="17" customWidth="1"/>
    <col min="7663" max="7663" width="7" style="17" customWidth="1"/>
    <col min="7664" max="7664" width="7.28515625" style="17" customWidth="1"/>
    <col min="7665" max="7665" width="9.28515625" style="17"/>
    <col min="7666" max="7666" width="10.7109375" style="17" bestFit="1" customWidth="1"/>
    <col min="7667" max="7667" width="9.28515625" style="17"/>
    <col min="7668" max="7668" width="7.5703125" style="17" customWidth="1"/>
    <col min="7669" max="7671" width="9.28515625" style="17"/>
    <col min="7672" max="7672" width="13" style="17" customWidth="1"/>
    <col min="7673" max="7673" width="13.42578125" style="17" customWidth="1"/>
    <col min="7674" max="7677" width="9.28515625" style="17"/>
    <col min="7678" max="7678" width="10" style="17" customWidth="1"/>
    <col min="7679" max="7908" width="9.28515625" style="17"/>
    <col min="7909" max="7909" width="10.28515625" style="17" customWidth="1"/>
    <col min="7910" max="7910" width="12.7109375" style="17" customWidth="1"/>
    <col min="7911" max="7911" width="9" style="17" customWidth="1"/>
    <col min="7912" max="7912" width="10.28515625" style="17" customWidth="1"/>
    <col min="7913" max="7913" width="7" style="17" customWidth="1"/>
    <col min="7914" max="7914" width="4.5703125" style="17" customWidth="1"/>
    <col min="7915" max="7916" width="6.7109375" style="17" customWidth="1"/>
    <col min="7917" max="7917" width="7.5703125" style="17" customWidth="1"/>
    <col min="7918" max="7918" width="6.42578125" style="17" customWidth="1"/>
    <col min="7919" max="7919" width="7" style="17" customWidth="1"/>
    <col min="7920" max="7920" width="7.28515625" style="17" customWidth="1"/>
    <col min="7921" max="7921" width="9.28515625" style="17"/>
    <col min="7922" max="7922" width="10.7109375" style="17" bestFit="1" customWidth="1"/>
    <col min="7923" max="7923" width="9.28515625" style="17"/>
    <col min="7924" max="7924" width="7.5703125" style="17" customWidth="1"/>
    <col min="7925" max="7927" width="9.28515625" style="17"/>
    <col min="7928" max="7928" width="13" style="17" customWidth="1"/>
    <col min="7929" max="7929" width="13.42578125" style="17" customWidth="1"/>
    <col min="7930" max="7933" width="9.28515625" style="17"/>
    <col min="7934" max="7934" width="10" style="17" customWidth="1"/>
    <col min="7935" max="8164" width="9.28515625" style="17"/>
    <col min="8165" max="8165" width="10.28515625" style="17" customWidth="1"/>
    <col min="8166" max="8166" width="12.7109375" style="17" customWidth="1"/>
    <col min="8167" max="8167" width="9" style="17" customWidth="1"/>
    <col min="8168" max="8168" width="10.28515625" style="17" customWidth="1"/>
    <col min="8169" max="8169" width="7" style="17" customWidth="1"/>
    <col min="8170" max="8170" width="4.5703125" style="17" customWidth="1"/>
    <col min="8171" max="8172" width="6.7109375" style="17" customWidth="1"/>
    <col min="8173" max="8173" width="7.5703125" style="17" customWidth="1"/>
    <col min="8174" max="8174" width="6.42578125" style="17" customWidth="1"/>
    <col min="8175" max="8175" width="7" style="17" customWidth="1"/>
    <col min="8176" max="8176" width="7.28515625" style="17" customWidth="1"/>
    <col min="8177" max="8177" width="9.28515625" style="17"/>
    <col min="8178" max="8178" width="10.7109375" style="17" bestFit="1" customWidth="1"/>
    <col min="8179" max="8179" width="9.28515625" style="17"/>
    <col min="8180" max="8180" width="7.5703125" style="17" customWidth="1"/>
    <col min="8181" max="8183" width="9.28515625" style="17"/>
    <col min="8184" max="8184" width="13" style="17" customWidth="1"/>
    <col min="8185" max="8185" width="13.42578125" style="17" customWidth="1"/>
    <col min="8186" max="8189" width="9.28515625" style="17"/>
    <col min="8190" max="8190" width="10" style="17" customWidth="1"/>
    <col min="8191" max="8420" width="9.28515625" style="17"/>
    <col min="8421" max="8421" width="10.28515625" style="17" customWidth="1"/>
    <col min="8422" max="8422" width="12.7109375" style="17" customWidth="1"/>
    <col min="8423" max="8423" width="9" style="17" customWidth="1"/>
    <col min="8424" max="8424" width="10.28515625" style="17" customWidth="1"/>
    <col min="8425" max="8425" width="7" style="17" customWidth="1"/>
    <col min="8426" max="8426" width="4.5703125" style="17" customWidth="1"/>
    <col min="8427" max="8428" width="6.7109375" style="17" customWidth="1"/>
    <col min="8429" max="8429" width="7.5703125" style="17" customWidth="1"/>
    <col min="8430" max="8430" width="6.42578125" style="17" customWidth="1"/>
    <col min="8431" max="8431" width="7" style="17" customWidth="1"/>
    <col min="8432" max="8432" width="7.28515625" style="17" customWidth="1"/>
    <col min="8433" max="8433" width="9.28515625" style="17"/>
    <col min="8434" max="8434" width="10.7109375" style="17" bestFit="1" customWidth="1"/>
    <col min="8435" max="8435" width="9.28515625" style="17"/>
    <col min="8436" max="8436" width="7.5703125" style="17" customWidth="1"/>
    <col min="8437" max="8439" width="9.28515625" style="17"/>
    <col min="8440" max="8440" width="13" style="17" customWidth="1"/>
    <col min="8441" max="8441" width="13.42578125" style="17" customWidth="1"/>
    <col min="8442" max="8445" width="9.28515625" style="17"/>
    <col min="8446" max="8446" width="10" style="17" customWidth="1"/>
    <col min="8447" max="8676" width="9.28515625" style="17"/>
    <col min="8677" max="8677" width="10.28515625" style="17" customWidth="1"/>
    <col min="8678" max="8678" width="12.7109375" style="17" customWidth="1"/>
    <col min="8679" max="8679" width="9" style="17" customWidth="1"/>
    <col min="8680" max="8680" width="10.28515625" style="17" customWidth="1"/>
    <col min="8681" max="8681" width="7" style="17" customWidth="1"/>
    <col min="8682" max="8682" width="4.5703125" style="17" customWidth="1"/>
    <col min="8683" max="8684" width="6.7109375" style="17" customWidth="1"/>
    <col min="8685" max="8685" width="7.5703125" style="17" customWidth="1"/>
    <col min="8686" max="8686" width="6.42578125" style="17" customWidth="1"/>
    <col min="8687" max="8687" width="7" style="17" customWidth="1"/>
    <col min="8688" max="8688" width="7.28515625" style="17" customWidth="1"/>
    <col min="8689" max="8689" width="9.28515625" style="17"/>
    <col min="8690" max="8690" width="10.7109375" style="17" bestFit="1" customWidth="1"/>
    <col min="8691" max="8691" width="9.28515625" style="17"/>
    <col min="8692" max="8692" width="7.5703125" style="17" customWidth="1"/>
    <col min="8693" max="8695" width="9.28515625" style="17"/>
    <col min="8696" max="8696" width="13" style="17" customWidth="1"/>
    <col min="8697" max="8697" width="13.42578125" style="17" customWidth="1"/>
    <col min="8698" max="8701" width="9.28515625" style="17"/>
    <col min="8702" max="8702" width="10" style="17" customWidth="1"/>
    <col min="8703" max="8932" width="9.28515625" style="17"/>
    <col min="8933" max="8933" width="10.28515625" style="17" customWidth="1"/>
    <col min="8934" max="8934" width="12.7109375" style="17" customWidth="1"/>
    <col min="8935" max="8935" width="9" style="17" customWidth="1"/>
    <col min="8936" max="8936" width="10.28515625" style="17" customWidth="1"/>
    <col min="8937" max="8937" width="7" style="17" customWidth="1"/>
    <col min="8938" max="8938" width="4.5703125" style="17" customWidth="1"/>
    <col min="8939" max="8940" width="6.7109375" style="17" customWidth="1"/>
    <col min="8941" max="8941" width="7.5703125" style="17" customWidth="1"/>
    <col min="8942" max="8942" width="6.42578125" style="17" customWidth="1"/>
    <col min="8943" max="8943" width="7" style="17" customWidth="1"/>
    <col min="8944" max="8944" width="7.28515625" style="17" customWidth="1"/>
    <col min="8945" max="8945" width="9.28515625" style="17"/>
    <col min="8946" max="8946" width="10.7109375" style="17" bestFit="1" customWidth="1"/>
    <col min="8947" max="8947" width="9.28515625" style="17"/>
    <col min="8948" max="8948" width="7.5703125" style="17" customWidth="1"/>
    <col min="8949" max="8951" width="9.28515625" style="17"/>
    <col min="8952" max="8952" width="13" style="17" customWidth="1"/>
    <col min="8953" max="8953" width="13.42578125" style="17" customWidth="1"/>
    <col min="8954" max="8957" width="9.28515625" style="17"/>
    <col min="8958" max="8958" width="10" style="17" customWidth="1"/>
    <col min="8959" max="9188" width="9.28515625" style="17"/>
    <col min="9189" max="9189" width="10.28515625" style="17" customWidth="1"/>
    <col min="9190" max="9190" width="12.7109375" style="17" customWidth="1"/>
    <col min="9191" max="9191" width="9" style="17" customWidth="1"/>
    <col min="9192" max="9192" width="10.28515625" style="17" customWidth="1"/>
    <col min="9193" max="9193" width="7" style="17" customWidth="1"/>
    <col min="9194" max="9194" width="4.5703125" style="17" customWidth="1"/>
    <col min="9195" max="9196" width="6.7109375" style="17" customWidth="1"/>
    <col min="9197" max="9197" width="7.5703125" style="17" customWidth="1"/>
    <col min="9198" max="9198" width="6.42578125" style="17" customWidth="1"/>
    <col min="9199" max="9199" width="7" style="17" customWidth="1"/>
    <col min="9200" max="9200" width="7.28515625" style="17" customWidth="1"/>
    <col min="9201" max="9201" width="9.28515625" style="17"/>
    <col min="9202" max="9202" width="10.7109375" style="17" bestFit="1" customWidth="1"/>
    <col min="9203" max="9203" width="9.28515625" style="17"/>
    <col min="9204" max="9204" width="7.5703125" style="17" customWidth="1"/>
    <col min="9205" max="9207" width="9.28515625" style="17"/>
    <col min="9208" max="9208" width="13" style="17" customWidth="1"/>
    <col min="9209" max="9209" width="13.42578125" style="17" customWidth="1"/>
    <col min="9210" max="9213" width="9.28515625" style="17"/>
    <col min="9214" max="9214" width="10" style="17" customWidth="1"/>
    <col min="9215" max="9444" width="9.28515625" style="17"/>
    <col min="9445" max="9445" width="10.28515625" style="17" customWidth="1"/>
    <col min="9446" max="9446" width="12.7109375" style="17" customWidth="1"/>
    <col min="9447" max="9447" width="9" style="17" customWidth="1"/>
    <col min="9448" max="9448" width="10.28515625" style="17" customWidth="1"/>
    <col min="9449" max="9449" width="7" style="17" customWidth="1"/>
    <col min="9450" max="9450" width="4.5703125" style="17" customWidth="1"/>
    <col min="9451" max="9452" width="6.7109375" style="17" customWidth="1"/>
    <col min="9453" max="9453" width="7.5703125" style="17" customWidth="1"/>
    <col min="9454" max="9454" width="6.42578125" style="17" customWidth="1"/>
    <col min="9455" max="9455" width="7" style="17" customWidth="1"/>
    <col min="9456" max="9456" width="7.28515625" style="17" customWidth="1"/>
    <col min="9457" max="9457" width="9.28515625" style="17"/>
    <col min="9458" max="9458" width="10.7109375" style="17" bestFit="1" customWidth="1"/>
    <col min="9459" max="9459" width="9.28515625" style="17"/>
    <col min="9460" max="9460" width="7.5703125" style="17" customWidth="1"/>
    <col min="9461" max="9463" width="9.28515625" style="17"/>
    <col min="9464" max="9464" width="13" style="17" customWidth="1"/>
    <col min="9465" max="9465" width="13.42578125" style="17" customWidth="1"/>
    <col min="9466" max="9469" width="9.28515625" style="17"/>
    <col min="9470" max="9470" width="10" style="17" customWidth="1"/>
    <col min="9471" max="9700" width="9.28515625" style="17"/>
    <col min="9701" max="9701" width="10.28515625" style="17" customWidth="1"/>
    <col min="9702" max="9702" width="12.7109375" style="17" customWidth="1"/>
    <col min="9703" max="9703" width="9" style="17" customWidth="1"/>
    <col min="9704" max="9704" width="10.28515625" style="17" customWidth="1"/>
    <col min="9705" max="9705" width="7" style="17" customWidth="1"/>
    <col min="9706" max="9706" width="4.5703125" style="17" customWidth="1"/>
    <col min="9707" max="9708" width="6.7109375" style="17" customWidth="1"/>
    <col min="9709" max="9709" width="7.5703125" style="17" customWidth="1"/>
    <col min="9710" max="9710" width="6.42578125" style="17" customWidth="1"/>
    <col min="9711" max="9711" width="7" style="17" customWidth="1"/>
    <col min="9712" max="9712" width="7.28515625" style="17" customWidth="1"/>
    <col min="9713" max="9713" width="9.28515625" style="17"/>
    <col min="9714" max="9714" width="10.7109375" style="17" bestFit="1" customWidth="1"/>
    <col min="9715" max="9715" width="9.28515625" style="17"/>
    <col min="9716" max="9716" width="7.5703125" style="17" customWidth="1"/>
    <col min="9717" max="9719" width="9.28515625" style="17"/>
    <col min="9720" max="9720" width="13" style="17" customWidth="1"/>
    <col min="9721" max="9721" width="13.42578125" style="17" customWidth="1"/>
    <col min="9722" max="9725" width="9.28515625" style="17"/>
    <col min="9726" max="9726" width="10" style="17" customWidth="1"/>
    <col min="9727" max="9956" width="9.28515625" style="17"/>
    <col min="9957" max="9957" width="10.28515625" style="17" customWidth="1"/>
    <col min="9958" max="9958" width="12.7109375" style="17" customWidth="1"/>
    <col min="9959" max="9959" width="9" style="17" customWidth="1"/>
    <col min="9960" max="9960" width="10.28515625" style="17" customWidth="1"/>
    <col min="9961" max="9961" width="7" style="17" customWidth="1"/>
    <col min="9962" max="9962" width="4.5703125" style="17" customWidth="1"/>
    <col min="9963" max="9964" width="6.7109375" style="17" customWidth="1"/>
    <col min="9965" max="9965" width="7.5703125" style="17" customWidth="1"/>
    <col min="9966" max="9966" width="6.42578125" style="17" customWidth="1"/>
    <col min="9967" max="9967" width="7" style="17" customWidth="1"/>
    <col min="9968" max="9968" width="7.28515625" style="17" customWidth="1"/>
    <col min="9969" max="9969" width="9.28515625" style="17"/>
    <col min="9970" max="9970" width="10.7109375" style="17" bestFit="1" customWidth="1"/>
    <col min="9971" max="9971" width="9.28515625" style="17"/>
    <col min="9972" max="9972" width="7.5703125" style="17" customWidth="1"/>
    <col min="9973" max="9975" width="9.28515625" style="17"/>
    <col min="9976" max="9976" width="13" style="17" customWidth="1"/>
    <col min="9977" max="9977" width="13.42578125" style="17" customWidth="1"/>
    <col min="9978" max="9981" width="9.28515625" style="17"/>
    <col min="9982" max="9982" width="10" style="17" customWidth="1"/>
    <col min="9983" max="10212" width="9.28515625" style="17"/>
    <col min="10213" max="10213" width="10.28515625" style="17" customWidth="1"/>
    <col min="10214" max="10214" width="12.7109375" style="17" customWidth="1"/>
    <col min="10215" max="10215" width="9" style="17" customWidth="1"/>
    <col min="10216" max="10216" width="10.28515625" style="17" customWidth="1"/>
    <col min="10217" max="10217" width="7" style="17" customWidth="1"/>
    <col min="10218" max="10218" width="4.5703125" style="17" customWidth="1"/>
    <col min="10219" max="10220" width="6.7109375" style="17" customWidth="1"/>
    <col min="10221" max="10221" width="7.5703125" style="17" customWidth="1"/>
    <col min="10222" max="10222" width="6.42578125" style="17" customWidth="1"/>
    <col min="10223" max="10223" width="7" style="17" customWidth="1"/>
    <col min="10224" max="10224" width="7.28515625" style="17" customWidth="1"/>
    <col min="10225" max="10225" width="9.28515625" style="17"/>
    <col min="10226" max="10226" width="10.7109375" style="17" bestFit="1" customWidth="1"/>
    <col min="10227" max="10227" width="9.28515625" style="17"/>
    <col min="10228" max="10228" width="7.5703125" style="17" customWidth="1"/>
    <col min="10229" max="10231" width="9.28515625" style="17"/>
    <col min="10232" max="10232" width="13" style="17" customWidth="1"/>
    <col min="10233" max="10233" width="13.42578125" style="17" customWidth="1"/>
    <col min="10234" max="10237" width="9.28515625" style="17"/>
    <col min="10238" max="10238" width="10" style="17" customWidth="1"/>
    <col min="10239" max="10468" width="9.28515625" style="17"/>
    <col min="10469" max="10469" width="10.28515625" style="17" customWidth="1"/>
    <col min="10470" max="10470" width="12.7109375" style="17" customWidth="1"/>
    <col min="10471" max="10471" width="9" style="17" customWidth="1"/>
    <col min="10472" max="10472" width="10.28515625" style="17" customWidth="1"/>
    <col min="10473" max="10473" width="7" style="17" customWidth="1"/>
    <col min="10474" max="10474" width="4.5703125" style="17" customWidth="1"/>
    <col min="10475" max="10476" width="6.7109375" style="17" customWidth="1"/>
    <col min="10477" max="10477" width="7.5703125" style="17" customWidth="1"/>
    <col min="10478" max="10478" width="6.42578125" style="17" customWidth="1"/>
    <col min="10479" max="10479" width="7" style="17" customWidth="1"/>
    <col min="10480" max="10480" width="7.28515625" style="17" customWidth="1"/>
    <col min="10481" max="10481" width="9.28515625" style="17"/>
    <col min="10482" max="10482" width="10.7109375" style="17" bestFit="1" customWidth="1"/>
    <col min="10483" max="10483" width="9.28515625" style="17"/>
    <col min="10484" max="10484" width="7.5703125" style="17" customWidth="1"/>
    <col min="10485" max="10487" width="9.28515625" style="17"/>
    <col min="10488" max="10488" width="13" style="17" customWidth="1"/>
    <col min="10489" max="10489" width="13.42578125" style="17" customWidth="1"/>
    <col min="10490" max="10493" width="9.28515625" style="17"/>
    <col min="10494" max="10494" width="10" style="17" customWidth="1"/>
    <col min="10495" max="10724" width="9.28515625" style="17"/>
    <col min="10725" max="10725" width="10.28515625" style="17" customWidth="1"/>
    <col min="10726" max="10726" width="12.7109375" style="17" customWidth="1"/>
    <col min="10727" max="10727" width="9" style="17" customWidth="1"/>
    <col min="10728" max="10728" width="10.28515625" style="17" customWidth="1"/>
    <col min="10729" max="10729" width="7" style="17" customWidth="1"/>
    <col min="10730" max="10730" width="4.5703125" style="17" customWidth="1"/>
    <col min="10731" max="10732" width="6.7109375" style="17" customWidth="1"/>
    <col min="10733" max="10733" width="7.5703125" style="17" customWidth="1"/>
    <col min="10734" max="10734" width="6.42578125" style="17" customWidth="1"/>
    <col min="10735" max="10735" width="7" style="17" customWidth="1"/>
    <col min="10736" max="10736" width="7.28515625" style="17" customWidth="1"/>
    <col min="10737" max="10737" width="9.28515625" style="17"/>
    <col min="10738" max="10738" width="10.7109375" style="17" bestFit="1" customWidth="1"/>
    <col min="10739" max="10739" width="9.28515625" style="17"/>
    <col min="10740" max="10740" width="7.5703125" style="17" customWidth="1"/>
    <col min="10741" max="10743" width="9.28515625" style="17"/>
    <col min="10744" max="10744" width="13" style="17" customWidth="1"/>
    <col min="10745" max="10745" width="13.42578125" style="17" customWidth="1"/>
    <col min="10746" max="10749" width="9.28515625" style="17"/>
    <col min="10750" max="10750" width="10" style="17" customWidth="1"/>
    <col min="10751" max="10980" width="9.28515625" style="17"/>
    <col min="10981" max="10981" width="10.28515625" style="17" customWidth="1"/>
    <col min="10982" max="10982" width="12.7109375" style="17" customWidth="1"/>
    <col min="10983" max="10983" width="9" style="17" customWidth="1"/>
    <col min="10984" max="10984" width="10.28515625" style="17" customWidth="1"/>
    <col min="10985" max="10985" width="7" style="17" customWidth="1"/>
    <col min="10986" max="10986" width="4.5703125" style="17" customWidth="1"/>
    <col min="10987" max="10988" width="6.7109375" style="17" customWidth="1"/>
    <col min="10989" max="10989" width="7.5703125" style="17" customWidth="1"/>
    <col min="10990" max="10990" width="6.42578125" style="17" customWidth="1"/>
    <col min="10991" max="10991" width="7" style="17" customWidth="1"/>
    <col min="10992" max="10992" width="7.28515625" style="17" customWidth="1"/>
    <col min="10993" max="10993" width="9.28515625" style="17"/>
    <col min="10994" max="10994" width="10.7109375" style="17" bestFit="1" customWidth="1"/>
    <col min="10995" max="10995" width="9.28515625" style="17"/>
    <col min="10996" max="10996" width="7.5703125" style="17" customWidth="1"/>
    <col min="10997" max="10999" width="9.28515625" style="17"/>
    <col min="11000" max="11000" width="13" style="17" customWidth="1"/>
    <col min="11001" max="11001" width="13.42578125" style="17" customWidth="1"/>
    <col min="11002" max="11005" width="9.28515625" style="17"/>
    <col min="11006" max="11006" width="10" style="17" customWidth="1"/>
    <col min="11007" max="11236" width="9.28515625" style="17"/>
    <col min="11237" max="11237" width="10.28515625" style="17" customWidth="1"/>
    <col min="11238" max="11238" width="12.7109375" style="17" customWidth="1"/>
    <col min="11239" max="11239" width="9" style="17" customWidth="1"/>
    <col min="11240" max="11240" width="10.28515625" style="17" customWidth="1"/>
    <col min="11241" max="11241" width="7" style="17" customWidth="1"/>
    <col min="11242" max="11242" width="4.5703125" style="17" customWidth="1"/>
    <col min="11243" max="11244" width="6.7109375" style="17" customWidth="1"/>
    <col min="11245" max="11245" width="7.5703125" style="17" customWidth="1"/>
    <col min="11246" max="11246" width="6.42578125" style="17" customWidth="1"/>
    <col min="11247" max="11247" width="7" style="17" customWidth="1"/>
    <col min="11248" max="11248" width="7.28515625" style="17" customWidth="1"/>
    <col min="11249" max="11249" width="9.28515625" style="17"/>
    <col min="11250" max="11250" width="10.7109375" style="17" bestFit="1" customWidth="1"/>
    <col min="11251" max="11251" width="9.28515625" style="17"/>
    <col min="11252" max="11252" width="7.5703125" style="17" customWidth="1"/>
    <col min="11253" max="11255" width="9.28515625" style="17"/>
    <col min="11256" max="11256" width="13" style="17" customWidth="1"/>
    <col min="11257" max="11257" width="13.42578125" style="17" customWidth="1"/>
    <col min="11258" max="11261" width="9.28515625" style="17"/>
    <col min="11262" max="11262" width="10" style="17" customWidth="1"/>
    <col min="11263" max="11492" width="9.28515625" style="17"/>
    <col min="11493" max="11493" width="10.28515625" style="17" customWidth="1"/>
    <col min="11494" max="11494" width="12.7109375" style="17" customWidth="1"/>
    <col min="11495" max="11495" width="9" style="17" customWidth="1"/>
    <col min="11496" max="11496" width="10.28515625" style="17" customWidth="1"/>
    <col min="11497" max="11497" width="7" style="17" customWidth="1"/>
    <col min="11498" max="11498" width="4.5703125" style="17" customWidth="1"/>
    <col min="11499" max="11500" width="6.7109375" style="17" customWidth="1"/>
    <col min="11501" max="11501" width="7.5703125" style="17" customWidth="1"/>
    <col min="11502" max="11502" width="6.42578125" style="17" customWidth="1"/>
    <col min="11503" max="11503" width="7" style="17" customWidth="1"/>
    <col min="11504" max="11504" width="7.28515625" style="17" customWidth="1"/>
    <col min="11505" max="11505" width="9.28515625" style="17"/>
    <col min="11506" max="11506" width="10.7109375" style="17" bestFit="1" customWidth="1"/>
    <col min="11507" max="11507" width="9.28515625" style="17"/>
    <col min="11508" max="11508" width="7.5703125" style="17" customWidth="1"/>
    <col min="11509" max="11511" width="9.28515625" style="17"/>
    <col min="11512" max="11512" width="13" style="17" customWidth="1"/>
    <col min="11513" max="11513" width="13.42578125" style="17" customWidth="1"/>
    <col min="11514" max="11517" width="9.28515625" style="17"/>
    <col min="11518" max="11518" width="10" style="17" customWidth="1"/>
    <col min="11519" max="11748" width="9.28515625" style="17"/>
    <col min="11749" max="11749" width="10.28515625" style="17" customWidth="1"/>
    <col min="11750" max="11750" width="12.7109375" style="17" customWidth="1"/>
    <col min="11751" max="11751" width="9" style="17" customWidth="1"/>
    <col min="11752" max="11752" width="10.28515625" style="17" customWidth="1"/>
    <col min="11753" max="11753" width="7" style="17" customWidth="1"/>
    <col min="11754" max="11754" width="4.5703125" style="17" customWidth="1"/>
    <col min="11755" max="11756" width="6.7109375" style="17" customWidth="1"/>
    <col min="11757" max="11757" width="7.5703125" style="17" customWidth="1"/>
    <col min="11758" max="11758" width="6.42578125" style="17" customWidth="1"/>
    <col min="11759" max="11759" width="7" style="17" customWidth="1"/>
    <col min="11760" max="11760" width="7.28515625" style="17" customWidth="1"/>
    <col min="11761" max="11761" width="9.28515625" style="17"/>
    <col min="11762" max="11762" width="10.7109375" style="17" bestFit="1" customWidth="1"/>
    <col min="11763" max="11763" width="9.28515625" style="17"/>
    <col min="11764" max="11764" width="7.5703125" style="17" customWidth="1"/>
    <col min="11765" max="11767" width="9.28515625" style="17"/>
    <col min="11768" max="11768" width="13" style="17" customWidth="1"/>
    <col min="11769" max="11769" width="13.42578125" style="17" customWidth="1"/>
    <col min="11770" max="11773" width="9.28515625" style="17"/>
    <col min="11774" max="11774" width="10" style="17" customWidth="1"/>
    <col min="11775" max="12004" width="9.28515625" style="17"/>
    <col min="12005" max="12005" width="10.28515625" style="17" customWidth="1"/>
    <col min="12006" max="12006" width="12.7109375" style="17" customWidth="1"/>
    <col min="12007" max="12007" width="9" style="17" customWidth="1"/>
    <col min="12008" max="12008" width="10.28515625" style="17" customWidth="1"/>
    <col min="12009" max="12009" width="7" style="17" customWidth="1"/>
    <col min="12010" max="12010" width="4.5703125" style="17" customWidth="1"/>
    <col min="12011" max="12012" width="6.7109375" style="17" customWidth="1"/>
    <col min="12013" max="12013" width="7.5703125" style="17" customWidth="1"/>
    <col min="12014" max="12014" width="6.42578125" style="17" customWidth="1"/>
    <col min="12015" max="12015" width="7" style="17" customWidth="1"/>
    <col min="12016" max="12016" width="7.28515625" style="17" customWidth="1"/>
    <col min="12017" max="12017" width="9.28515625" style="17"/>
    <col min="12018" max="12018" width="10.7109375" style="17" bestFit="1" customWidth="1"/>
    <col min="12019" max="12019" width="9.28515625" style="17"/>
    <col min="12020" max="12020" width="7.5703125" style="17" customWidth="1"/>
    <col min="12021" max="12023" width="9.28515625" style="17"/>
    <col min="12024" max="12024" width="13" style="17" customWidth="1"/>
    <col min="12025" max="12025" width="13.42578125" style="17" customWidth="1"/>
    <col min="12026" max="12029" width="9.28515625" style="17"/>
    <col min="12030" max="12030" width="10" style="17" customWidth="1"/>
    <col min="12031" max="12260" width="9.28515625" style="17"/>
    <col min="12261" max="12261" width="10.28515625" style="17" customWidth="1"/>
    <col min="12262" max="12262" width="12.7109375" style="17" customWidth="1"/>
    <col min="12263" max="12263" width="9" style="17" customWidth="1"/>
    <col min="12264" max="12264" width="10.28515625" style="17" customWidth="1"/>
    <col min="12265" max="12265" width="7" style="17" customWidth="1"/>
    <col min="12266" max="12266" width="4.5703125" style="17" customWidth="1"/>
    <col min="12267" max="12268" width="6.7109375" style="17" customWidth="1"/>
    <col min="12269" max="12269" width="7.5703125" style="17" customWidth="1"/>
    <col min="12270" max="12270" width="6.42578125" style="17" customWidth="1"/>
    <col min="12271" max="12271" width="7" style="17" customWidth="1"/>
    <col min="12272" max="12272" width="7.28515625" style="17" customWidth="1"/>
    <col min="12273" max="12273" width="9.28515625" style="17"/>
    <col min="12274" max="12274" width="10.7109375" style="17" bestFit="1" customWidth="1"/>
    <col min="12275" max="12275" width="9.28515625" style="17"/>
    <col min="12276" max="12276" width="7.5703125" style="17" customWidth="1"/>
    <col min="12277" max="12279" width="9.28515625" style="17"/>
    <col min="12280" max="12280" width="13" style="17" customWidth="1"/>
    <col min="12281" max="12281" width="13.42578125" style="17" customWidth="1"/>
    <col min="12282" max="12285" width="9.28515625" style="17"/>
    <col min="12286" max="12286" width="10" style="17" customWidth="1"/>
    <col min="12287" max="12516" width="9.28515625" style="17"/>
    <col min="12517" max="12517" width="10.28515625" style="17" customWidth="1"/>
    <col min="12518" max="12518" width="12.7109375" style="17" customWidth="1"/>
    <col min="12519" max="12519" width="9" style="17" customWidth="1"/>
    <col min="12520" max="12520" width="10.28515625" style="17" customWidth="1"/>
    <col min="12521" max="12521" width="7" style="17" customWidth="1"/>
    <col min="12522" max="12522" width="4.5703125" style="17" customWidth="1"/>
    <col min="12523" max="12524" width="6.7109375" style="17" customWidth="1"/>
    <col min="12525" max="12525" width="7.5703125" style="17" customWidth="1"/>
    <col min="12526" max="12526" width="6.42578125" style="17" customWidth="1"/>
    <col min="12527" max="12527" width="7" style="17" customWidth="1"/>
    <col min="12528" max="12528" width="7.28515625" style="17" customWidth="1"/>
    <col min="12529" max="12529" width="9.28515625" style="17"/>
    <col min="12530" max="12530" width="10.7109375" style="17" bestFit="1" customWidth="1"/>
    <col min="12531" max="12531" width="9.28515625" style="17"/>
    <col min="12532" max="12532" width="7.5703125" style="17" customWidth="1"/>
    <col min="12533" max="12535" width="9.28515625" style="17"/>
    <col min="12536" max="12536" width="13" style="17" customWidth="1"/>
    <col min="12537" max="12537" width="13.42578125" style="17" customWidth="1"/>
    <col min="12538" max="12541" width="9.28515625" style="17"/>
    <col min="12542" max="12542" width="10" style="17" customWidth="1"/>
    <col min="12543" max="12772" width="9.28515625" style="17"/>
    <col min="12773" max="12773" width="10.28515625" style="17" customWidth="1"/>
    <col min="12774" max="12774" width="12.7109375" style="17" customWidth="1"/>
    <col min="12775" max="12775" width="9" style="17" customWidth="1"/>
    <col min="12776" max="12776" width="10.28515625" style="17" customWidth="1"/>
    <col min="12777" max="12777" width="7" style="17" customWidth="1"/>
    <col min="12778" max="12778" width="4.5703125" style="17" customWidth="1"/>
    <col min="12779" max="12780" width="6.7109375" style="17" customWidth="1"/>
    <col min="12781" max="12781" width="7.5703125" style="17" customWidth="1"/>
    <col min="12782" max="12782" width="6.42578125" style="17" customWidth="1"/>
    <col min="12783" max="12783" width="7" style="17" customWidth="1"/>
    <col min="12784" max="12784" width="7.28515625" style="17" customWidth="1"/>
    <col min="12785" max="12785" width="9.28515625" style="17"/>
    <col min="12786" max="12786" width="10.7109375" style="17" bestFit="1" customWidth="1"/>
    <col min="12787" max="12787" width="9.28515625" style="17"/>
    <col min="12788" max="12788" width="7.5703125" style="17" customWidth="1"/>
    <col min="12789" max="12791" width="9.28515625" style="17"/>
    <col min="12792" max="12792" width="13" style="17" customWidth="1"/>
    <col min="12793" max="12793" width="13.42578125" style="17" customWidth="1"/>
    <col min="12794" max="12797" width="9.28515625" style="17"/>
    <col min="12798" max="12798" width="10" style="17" customWidth="1"/>
    <col min="12799" max="13028" width="9.28515625" style="17"/>
    <col min="13029" max="13029" width="10.28515625" style="17" customWidth="1"/>
    <col min="13030" max="13030" width="12.7109375" style="17" customWidth="1"/>
    <col min="13031" max="13031" width="9" style="17" customWidth="1"/>
    <col min="13032" max="13032" width="10.28515625" style="17" customWidth="1"/>
    <col min="13033" max="13033" width="7" style="17" customWidth="1"/>
    <col min="13034" max="13034" width="4.5703125" style="17" customWidth="1"/>
    <col min="13035" max="13036" width="6.7109375" style="17" customWidth="1"/>
    <col min="13037" max="13037" width="7.5703125" style="17" customWidth="1"/>
    <col min="13038" max="13038" width="6.42578125" style="17" customWidth="1"/>
    <col min="13039" max="13039" width="7" style="17" customWidth="1"/>
    <col min="13040" max="13040" width="7.28515625" style="17" customWidth="1"/>
    <col min="13041" max="13041" width="9.28515625" style="17"/>
    <col min="13042" max="13042" width="10.7109375" style="17" bestFit="1" customWidth="1"/>
    <col min="13043" max="13043" width="9.28515625" style="17"/>
    <col min="13044" max="13044" width="7.5703125" style="17" customWidth="1"/>
    <col min="13045" max="13047" width="9.28515625" style="17"/>
    <col min="13048" max="13048" width="13" style="17" customWidth="1"/>
    <col min="13049" max="13049" width="13.42578125" style="17" customWidth="1"/>
    <col min="13050" max="13053" width="9.28515625" style="17"/>
    <col min="13054" max="13054" width="10" style="17" customWidth="1"/>
    <col min="13055" max="13284" width="9.28515625" style="17"/>
    <col min="13285" max="13285" width="10.28515625" style="17" customWidth="1"/>
    <col min="13286" max="13286" width="12.7109375" style="17" customWidth="1"/>
    <col min="13287" max="13287" width="9" style="17" customWidth="1"/>
    <col min="13288" max="13288" width="10.28515625" style="17" customWidth="1"/>
    <col min="13289" max="13289" width="7" style="17" customWidth="1"/>
    <col min="13290" max="13290" width="4.5703125" style="17" customWidth="1"/>
    <col min="13291" max="13292" width="6.7109375" style="17" customWidth="1"/>
    <col min="13293" max="13293" width="7.5703125" style="17" customWidth="1"/>
    <col min="13294" max="13294" width="6.42578125" style="17" customWidth="1"/>
    <col min="13295" max="13295" width="7" style="17" customWidth="1"/>
    <col min="13296" max="13296" width="7.28515625" style="17" customWidth="1"/>
    <col min="13297" max="13297" width="9.28515625" style="17"/>
    <col min="13298" max="13298" width="10.7109375" style="17" bestFit="1" customWidth="1"/>
    <col min="13299" max="13299" width="9.28515625" style="17"/>
    <col min="13300" max="13300" width="7.5703125" style="17" customWidth="1"/>
    <col min="13301" max="13303" width="9.28515625" style="17"/>
    <col min="13304" max="13304" width="13" style="17" customWidth="1"/>
    <col min="13305" max="13305" width="13.42578125" style="17" customWidth="1"/>
    <col min="13306" max="13309" width="9.28515625" style="17"/>
    <col min="13310" max="13310" width="10" style="17" customWidth="1"/>
    <col min="13311" max="13540" width="9.28515625" style="17"/>
    <col min="13541" max="13541" width="10.28515625" style="17" customWidth="1"/>
    <col min="13542" max="13542" width="12.7109375" style="17" customWidth="1"/>
    <col min="13543" max="13543" width="9" style="17" customWidth="1"/>
    <col min="13544" max="13544" width="10.28515625" style="17" customWidth="1"/>
    <col min="13545" max="13545" width="7" style="17" customWidth="1"/>
    <col min="13546" max="13546" width="4.5703125" style="17" customWidth="1"/>
    <col min="13547" max="13548" width="6.7109375" style="17" customWidth="1"/>
    <col min="13549" max="13549" width="7.5703125" style="17" customWidth="1"/>
    <col min="13550" max="13550" width="6.42578125" style="17" customWidth="1"/>
    <col min="13551" max="13551" width="7" style="17" customWidth="1"/>
    <col min="13552" max="13552" width="7.28515625" style="17" customWidth="1"/>
    <col min="13553" max="13553" width="9.28515625" style="17"/>
    <col min="13554" max="13554" width="10.7109375" style="17" bestFit="1" customWidth="1"/>
    <col min="13555" max="13555" width="9.28515625" style="17"/>
    <col min="13556" max="13556" width="7.5703125" style="17" customWidth="1"/>
    <col min="13557" max="13559" width="9.28515625" style="17"/>
    <col min="13560" max="13560" width="13" style="17" customWidth="1"/>
    <col min="13561" max="13561" width="13.42578125" style="17" customWidth="1"/>
    <col min="13562" max="13565" width="9.28515625" style="17"/>
    <col min="13566" max="13566" width="10" style="17" customWidth="1"/>
    <col min="13567" max="13796" width="9.28515625" style="17"/>
    <col min="13797" max="13797" width="10.28515625" style="17" customWidth="1"/>
    <col min="13798" max="13798" width="12.7109375" style="17" customWidth="1"/>
    <col min="13799" max="13799" width="9" style="17" customWidth="1"/>
    <col min="13800" max="13800" width="10.28515625" style="17" customWidth="1"/>
    <col min="13801" max="13801" width="7" style="17" customWidth="1"/>
    <col min="13802" max="13802" width="4.5703125" style="17" customWidth="1"/>
    <col min="13803" max="13804" width="6.7109375" style="17" customWidth="1"/>
    <col min="13805" max="13805" width="7.5703125" style="17" customWidth="1"/>
    <col min="13806" max="13806" width="6.42578125" style="17" customWidth="1"/>
    <col min="13807" max="13807" width="7" style="17" customWidth="1"/>
    <col min="13808" max="13808" width="7.28515625" style="17" customWidth="1"/>
    <col min="13809" max="13809" width="9.28515625" style="17"/>
    <col min="13810" max="13810" width="10.7109375" style="17" bestFit="1" customWidth="1"/>
    <col min="13811" max="13811" width="9.28515625" style="17"/>
    <col min="13812" max="13812" width="7.5703125" style="17" customWidth="1"/>
    <col min="13813" max="13815" width="9.28515625" style="17"/>
    <col min="13816" max="13816" width="13" style="17" customWidth="1"/>
    <col min="13817" max="13817" width="13.42578125" style="17" customWidth="1"/>
    <col min="13818" max="13821" width="9.28515625" style="17"/>
    <col min="13822" max="13822" width="10" style="17" customWidth="1"/>
    <col min="13823" max="14052" width="9.28515625" style="17"/>
    <col min="14053" max="14053" width="10.28515625" style="17" customWidth="1"/>
    <col min="14054" max="14054" width="12.7109375" style="17" customWidth="1"/>
    <col min="14055" max="14055" width="9" style="17" customWidth="1"/>
    <col min="14056" max="14056" width="10.28515625" style="17" customWidth="1"/>
    <col min="14057" max="14057" width="7" style="17" customWidth="1"/>
    <col min="14058" max="14058" width="4.5703125" style="17" customWidth="1"/>
    <col min="14059" max="14060" width="6.7109375" style="17" customWidth="1"/>
    <col min="14061" max="14061" width="7.5703125" style="17" customWidth="1"/>
    <col min="14062" max="14062" width="6.42578125" style="17" customWidth="1"/>
    <col min="14063" max="14063" width="7" style="17" customWidth="1"/>
    <col min="14064" max="14064" width="7.28515625" style="17" customWidth="1"/>
    <col min="14065" max="14065" width="9.28515625" style="17"/>
    <col min="14066" max="14066" width="10.7109375" style="17" bestFit="1" customWidth="1"/>
    <col min="14067" max="14067" width="9.28515625" style="17"/>
    <col min="14068" max="14068" width="7.5703125" style="17" customWidth="1"/>
    <col min="14069" max="14071" width="9.28515625" style="17"/>
    <col min="14072" max="14072" width="13" style="17" customWidth="1"/>
    <col min="14073" max="14073" width="13.42578125" style="17" customWidth="1"/>
    <col min="14074" max="14077" width="9.28515625" style="17"/>
    <col min="14078" max="14078" width="10" style="17" customWidth="1"/>
    <col min="14079" max="14308" width="9.28515625" style="17"/>
    <col min="14309" max="14309" width="10.28515625" style="17" customWidth="1"/>
    <col min="14310" max="14310" width="12.7109375" style="17" customWidth="1"/>
    <col min="14311" max="14311" width="9" style="17" customWidth="1"/>
    <col min="14312" max="14312" width="10.28515625" style="17" customWidth="1"/>
    <col min="14313" max="14313" width="7" style="17" customWidth="1"/>
    <col min="14314" max="14314" width="4.5703125" style="17" customWidth="1"/>
    <col min="14315" max="14316" width="6.7109375" style="17" customWidth="1"/>
    <col min="14317" max="14317" width="7.5703125" style="17" customWidth="1"/>
    <col min="14318" max="14318" width="6.42578125" style="17" customWidth="1"/>
    <col min="14319" max="14319" width="7" style="17" customWidth="1"/>
    <col min="14320" max="14320" width="7.28515625" style="17" customWidth="1"/>
    <col min="14321" max="14321" width="9.28515625" style="17"/>
    <col min="14322" max="14322" width="10.7109375" style="17" bestFit="1" customWidth="1"/>
    <col min="14323" max="14323" width="9.28515625" style="17"/>
    <col min="14324" max="14324" width="7.5703125" style="17" customWidth="1"/>
    <col min="14325" max="14327" width="9.28515625" style="17"/>
    <col min="14328" max="14328" width="13" style="17" customWidth="1"/>
    <col min="14329" max="14329" width="13.42578125" style="17" customWidth="1"/>
    <col min="14330" max="14333" width="9.28515625" style="17"/>
    <col min="14334" max="14334" width="10" style="17" customWidth="1"/>
    <col min="14335" max="14564" width="9.28515625" style="17"/>
    <col min="14565" max="14565" width="10.28515625" style="17" customWidth="1"/>
    <col min="14566" max="14566" width="12.7109375" style="17" customWidth="1"/>
    <col min="14567" max="14567" width="9" style="17" customWidth="1"/>
    <col min="14568" max="14568" width="10.28515625" style="17" customWidth="1"/>
    <col min="14569" max="14569" width="7" style="17" customWidth="1"/>
    <col min="14570" max="14570" width="4.5703125" style="17" customWidth="1"/>
    <col min="14571" max="14572" width="6.7109375" style="17" customWidth="1"/>
    <col min="14573" max="14573" width="7.5703125" style="17" customWidth="1"/>
    <col min="14574" max="14574" width="6.42578125" style="17" customWidth="1"/>
    <col min="14575" max="14575" width="7" style="17" customWidth="1"/>
    <col min="14576" max="14576" width="7.28515625" style="17" customWidth="1"/>
    <col min="14577" max="14577" width="9.28515625" style="17"/>
    <col min="14578" max="14578" width="10.7109375" style="17" bestFit="1" customWidth="1"/>
    <col min="14579" max="14579" width="9.28515625" style="17"/>
    <col min="14580" max="14580" width="7.5703125" style="17" customWidth="1"/>
    <col min="14581" max="14583" width="9.28515625" style="17"/>
    <col min="14584" max="14584" width="13" style="17" customWidth="1"/>
    <col min="14585" max="14585" width="13.42578125" style="17" customWidth="1"/>
    <col min="14586" max="14589" width="9.28515625" style="17"/>
    <col min="14590" max="14590" width="10" style="17" customWidth="1"/>
    <col min="14591" max="14820" width="9.28515625" style="17"/>
    <col min="14821" max="14821" width="10.28515625" style="17" customWidth="1"/>
    <col min="14822" max="14822" width="12.7109375" style="17" customWidth="1"/>
    <col min="14823" max="14823" width="9" style="17" customWidth="1"/>
    <col min="14824" max="14824" width="10.28515625" style="17" customWidth="1"/>
    <col min="14825" max="14825" width="7" style="17" customWidth="1"/>
    <col min="14826" max="14826" width="4.5703125" style="17" customWidth="1"/>
    <col min="14827" max="14828" width="6.7109375" style="17" customWidth="1"/>
    <col min="14829" max="14829" width="7.5703125" style="17" customWidth="1"/>
    <col min="14830" max="14830" width="6.42578125" style="17" customWidth="1"/>
    <col min="14831" max="14831" width="7" style="17" customWidth="1"/>
    <col min="14832" max="14832" width="7.28515625" style="17" customWidth="1"/>
    <col min="14833" max="14833" width="9.28515625" style="17"/>
    <col min="14834" max="14834" width="10.7109375" style="17" bestFit="1" customWidth="1"/>
    <col min="14835" max="14835" width="9.28515625" style="17"/>
    <col min="14836" max="14836" width="7.5703125" style="17" customWidth="1"/>
    <col min="14837" max="14839" width="9.28515625" style="17"/>
    <col min="14840" max="14840" width="13" style="17" customWidth="1"/>
    <col min="14841" max="14841" width="13.42578125" style="17" customWidth="1"/>
    <col min="14842" max="14845" width="9.28515625" style="17"/>
    <col min="14846" max="14846" width="10" style="17" customWidth="1"/>
    <col min="14847" max="15076" width="9.28515625" style="17"/>
    <col min="15077" max="15077" width="10.28515625" style="17" customWidth="1"/>
    <col min="15078" max="15078" width="12.7109375" style="17" customWidth="1"/>
    <col min="15079" max="15079" width="9" style="17" customWidth="1"/>
    <col min="15080" max="15080" width="10.28515625" style="17" customWidth="1"/>
    <col min="15081" max="15081" width="7" style="17" customWidth="1"/>
    <col min="15082" max="15082" width="4.5703125" style="17" customWidth="1"/>
    <col min="15083" max="15084" width="6.7109375" style="17" customWidth="1"/>
    <col min="15085" max="15085" width="7.5703125" style="17" customWidth="1"/>
    <col min="15086" max="15086" width="6.42578125" style="17" customWidth="1"/>
    <col min="15087" max="15087" width="7" style="17" customWidth="1"/>
    <col min="15088" max="15088" width="7.28515625" style="17" customWidth="1"/>
    <col min="15089" max="15089" width="9.28515625" style="17"/>
    <col min="15090" max="15090" width="10.7109375" style="17" bestFit="1" customWidth="1"/>
    <col min="15091" max="15091" width="9.28515625" style="17"/>
    <col min="15092" max="15092" width="7.5703125" style="17" customWidth="1"/>
    <col min="15093" max="15095" width="9.28515625" style="17"/>
    <col min="15096" max="15096" width="13" style="17" customWidth="1"/>
    <col min="15097" max="15097" width="13.42578125" style="17" customWidth="1"/>
    <col min="15098" max="15101" width="9.28515625" style="17"/>
    <col min="15102" max="15102" width="10" style="17" customWidth="1"/>
    <col min="15103" max="15332" width="9.28515625" style="17"/>
    <col min="15333" max="15333" width="10.28515625" style="17" customWidth="1"/>
    <col min="15334" max="15334" width="12.7109375" style="17" customWidth="1"/>
    <col min="15335" max="15335" width="9" style="17" customWidth="1"/>
    <col min="15336" max="15336" width="10.28515625" style="17" customWidth="1"/>
    <col min="15337" max="15337" width="7" style="17" customWidth="1"/>
    <col min="15338" max="15338" width="4.5703125" style="17" customWidth="1"/>
    <col min="15339" max="15340" width="6.7109375" style="17" customWidth="1"/>
    <col min="15341" max="15341" width="7.5703125" style="17" customWidth="1"/>
    <col min="15342" max="15342" width="6.42578125" style="17" customWidth="1"/>
    <col min="15343" max="15343" width="7" style="17" customWidth="1"/>
    <col min="15344" max="15344" width="7.28515625" style="17" customWidth="1"/>
    <col min="15345" max="15345" width="9.28515625" style="17"/>
    <col min="15346" max="15346" width="10.7109375" style="17" bestFit="1" customWidth="1"/>
    <col min="15347" max="15347" width="9.28515625" style="17"/>
    <col min="15348" max="15348" width="7.5703125" style="17" customWidth="1"/>
    <col min="15349" max="15351" width="9.28515625" style="17"/>
    <col min="15352" max="15352" width="13" style="17" customWidth="1"/>
    <col min="15353" max="15353" width="13.42578125" style="17" customWidth="1"/>
    <col min="15354" max="15357" width="9.28515625" style="17"/>
    <col min="15358" max="15358" width="10" style="17" customWidth="1"/>
    <col min="15359" max="15588" width="9.28515625" style="17"/>
    <col min="15589" max="15589" width="10.28515625" style="17" customWidth="1"/>
    <col min="15590" max="15590" width="12.7109375" style="17" customWidth="1"/>
    <col min="15591" max="15591" width="9" style="17" customWidth="1"/>
    <col min="15592" max="15592" width="10.28515625" style="17" customWidth="1"/>
    <col min="15593" max="15593" width="7" style="17" customWidth="1"/>
    <col min="15594" max="15594" width="4.5703125" style="17" customWidth="1"/>
    <col min="15595" max="15596" width="6.7109375" style="17" customWidth="1"/>
    <col min="15597" max="15597" width="7.5703125" style="17" customWidth="1"/>
    <col min="15598" max="15598" width="6.42578125" style="17" customWidth="1"/>
    <col min="15599" max="15599" width="7" style="17" customWidth="1"/>
    <col min="15600" max="15600" width="7.28515625" style="17" customWidth="1"/>
    <col min="15601" max="15601" width="9.28515625" style="17"/>
    <col min="15602" max="15602" width="10.7109375" style="17" bestFit="1" customWidth="1"/>
    <col min="15603" max="15603" width="9.28515625" style="17"/>
    <col min="15604" max="15604" width="7.5703125" style="17" customWidth="1"/>
    <col min="15605" max="15607" width="9.28515625" style="17"/>
    <col min="15608" max="15608" width="13" style="17" customWidth="1"/>
    <col min="15609" max="15609" width="13.42578125" style="17" customWidth="1"/>
    <col min="15610" max="15613" width="9.28515625" style="17"/>
    <col min="15614" max="15614" width="10" style="17" customWidth="1"/>
    <col min="15615" max="15844" width="9.28515625" style="17"/>
    <col min="15845" max="15845" width="10.28515625" style="17" customWidth="1"/>
    <col min="15846" max="15846" width="12.7109375" style="17" customWidth="1"/>
    <col min="15847" max="15847" width="9" style="17" customWidth="1"/>
    <col min="15848" max="15848" width="10.28515625" style="17" customWidth="1"/>
    <col min="15849" max="15849" width="7" style="17" customWidth="1"/>
    <col min="15850" max="15850" width="4.5703125" style="17" customWidth="1"/>
    <col min="15851" max="15852" width="6.7109375" style="17" customWidth="1"/>
    <col min="15853" max="15853" width="7.5703125" style="17" customWidth="1"/>
    <col min="15854" max="15854" width="6.42578125" style="17" customWidth="1"/>
    <col min="15855" max="15855" width="7" style="17" customWidth="1"/>
    <col min="15856" max="15856" width="7.28515625" style="17" customWidth="1"/>
    <col min="15857" max="15857" width="9.28515625" style="17"/>
    <col min="15858" max="15858" width="10.7109375" style="17" bestFit="1" customWidth="1"/>
    <col min="15859" max="15859" width="9.28515625" style="17"/>
    <col min="15860" max="15860" width="7.5703125" style="17" customWidth="1"/>
    <col min="15861" max="15863" width="9.28515625" style="17"/>
    <col min="15864" max="15864" width="13" style="17" customWidth="1"/>
    <col min="15865" max="15865" width="13.42578125" style="17" customWidth="1"/>
    <col min="15866" max="15869" width="9.28515625" style="17"/>
    <col min="15870" max="15870" width="10" style="17" customWidth="1"/>
    <col min="15871" max="16100" width="9.28515625" style="17"/>
    <col min="16101" max="16101" width="10.28515625" style="17" customWidth="1"/>
    <col min="16102" max="16102" width="12.7109375" style="17" customWidth="1"/>
    <col min="16103" max="16103" width="9" style="17" customWidth="1"/>
    <col min="16104" max="16104" width="10.28515625" style="17" customWidth="1"/>
    <col min="16105" max="16105" width="7" style="17" customWidth="1"/>
    <col min="16106" max="16106" width="4.5703125" style="17" customWidth="1"/>
    <col min="16107" max="16108" width="6.7109375" style="17" customWidth="1"/>
    <col min="16109" max="16109" width="7.5703125" style="17" customWidth="1"/>
    <col min="16110" max="16110" width="6.42578125" style="17" customWidth="1"/>
    <col min="16111" max="16111" width="7" style="17" customWidth="1"/>
    <col min="16112" max="16112" width="7.28515625" style="17" customWidth="1"/>
    <col min="16113" max="16113" width="9.28515625" style="17"/>
    <col min="16114" max="16114" width="10.7109375" style="17" bestFit="1" customWidth="1"/>
    <col min="16115" max="16115" width="9.28515625" style="17"/>
    <col min="16116" max="16116" width="7.5703125" style="17" customWidth="1"/>
    <col min="16117" max="16119" width="9.28515625" style="17"/>
    <col min="16120" max="16120" width="13" style="17" customWidth="1"/>
    <col min="16121" max="16121" width="13.42578125" style="17" customWidth="1"/>
    <col min="16122" max="16125" width="9.28515625" style="17"/>
    <col min="16126" max="16126" width="10" style="17" customWidth="1"/>
    <col min="16127" max="16384" width="9.28515625" style="17"/>
  </cols>
  <sheetData>
    <row r="1" spans="1:30" s="53" customFormat="1" x14ac:dyDescent="0.2">
      <c r="A1" s="550" t="s">
        <v>85</v>
      </c>
      <c r="B1" s="544"/>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row>
    <row r="2" spans="1:30" ht="17.25" x14ac:dyDescent="0.25">
      <c r="A2" s="859" t="s">
        <v>367</v>
      </c>
      <c r="B2" s="543"/>
      <c r="C2" s="543"/>
      <c r="D2" s="543"/>
      <c r="E2" s="543"/>
      <c r="F2" s="543"/>
      <c r="G2" s="543"/>
      <c r="H2" s="544"/>
      <c r="I2" s="543"/>
      <c r="J2" s="543"/>
      <c r="K2" s="543"/>
      <c r="L2" s="543"/>
      <c r="M2" s="543"/>
      <c r="N2" s="543"/>
      <c r="O2" s="543"/>
      <c r="P2" s="558" t="s">
        <v>146</v>
      </c>
      <c r="Q2" s="543"/>
      <c r="R2" s="543"/>
      <c r="S2" s="543"/>
      <c r="T2" s="543"/>
      <c r="U2" s="543"/>
      <c r="V2" s="543"/>
      <c r="W2" s="543"/>
      <c r="X2" s="543"/>
      <c r="Y2" s="543"/>
      <c r="Z2" s="543"/>
      <c r="AA2" s="543"/>
      <c r="AB2" s="543"/>
      <c r="AC2" s="543"/>
      <c r="AD2" s="543"/>
    </row>
    <row r="3" spans="1:30" s="53" customFormat="1" ht="15.75" x14ac:dyDescent="0.25">
      <c r="A3" s="809"/>
      <c r="B3" s="544"/>
      <c r="C3" s="544"/>
      <c r="D3" s="544"/>
      <c r="E3" s="544"/>
      <c r="F3" s="544"/>
      <c r="G3" s="544"/>
      <c r="H3" s="548"/>
      <c r="I3" s="544"/>
      <c r="J3" s="544"/>
      <c r="K3" s="544"/>
      <c r="L3" s="544"/>
      <c r="M3" s="544"/>
      <c r="N3" s="544"/>
      <c r="O3" s="544"/>
      <c r="P3" s="544"/>
      <c r="Q3" s="544"/>
      <c r="R3" s="544"/>
      <c r="S3" s="544"/>
      <c r="T3" s="544"/>
      <c r="U3" s="544"/>
      <c r="V3" s="544"/>
      <c r="W3" s="544"/>
      <c r="X3" s="544"/>
      <c r="Y3" s="544"/>
      <c r="Z3" s="544"/>
      <c r="AA3" s="544"/>
      <c r="AB3" s="544"/>
      <c r="AC3" s="544"/>
      <c r="AD3" s="544"/>
    </row>
    <row r="4" spans="1:30" ht="98.65" customHeight="1" x14ac:dyDescent="0.2">
      <c r="A4" s="560"/>
      <c r="B4" s="561"/>
      <c r="C4" s="562" t="s">
        <v>25</v>
      </c>
      <c r="D4" s="562" t="s">
        <v>26</v>
      </c>
      <c r="E4" s="562" t="s">
        <v>27</v>
      </c>
      <c r="F4" s="562" t="s">
        <v>275</v>
      </c>
      <c r="G4" s="562" t="s">
        <v>28</v>
      </c>
      <c r="H4" s="562" t="s">
        <v>29</v>
      </c>
      <c r="I4" s="562" t="s">
        <v>30</v>
      </c>
      <c r="J4" s="562" t="s">
        <v>31</v>
      </c>
      <c r="K4" s="562" t="s">
        <v>32</v>
      </c>
      <c r="L4" s="562" t="s">
        <v>33</v>
      </c>
      <c r="M4" s="562" t="s">
        <v>34</v>
      </c>
      <c r="N4" s="562" t="s">
        <v>75</v>
      </c>
      <c r="O4" s="563"/>
      <c r="P4" s="557"/>
      <c r="Q4" s="543"/>
      <c r="R4" s="543"/>
      <c r="S4" s="543"/>
      <c r="T4" s="543"/>
      <c r="U4" s="543"/>
      <c r="V4" s="543"/>
      <c r="W4" s="543"/>
      <c r="X4" s="543"/>
      <c r="Y4" s="543"/>
      <c r="Z4" s="543"/>
      <c r="AA4" s="543"/>
      <c r="AB4" s="543"/>
      <c r="AC4" s="543"/>
      <c r="AD4" s="543"/>
    </row>
    <row r="5" spans="1:30" s="544" customFormat="1" ht="20.25" customHeight="1" x14ac:dyDescent="0.2">
      <c r="A5" s="1192" t="s">
        <v>588</v>
      </c>
      <c r="B5" s="679" t="s">
        <v>278</v>
      </c>
      <c r="C5" s="674">
        <v>236</v>
      </c>
      <c r="D5" s="674">
        <v>402</v>
      </c>
      <c r="E5" s="674">
        <v>671</v>
      </c>
      <c r="F5" s="674">
        <v>685</v>
      </c>
      <c r="G5" s="674">
        <v>519</v>
      </c>
      <c r="H5" s="674">
        <v>343</v>
      </c>
      <c r="I5" s="674">
        <v>429</v>
      </c>
      <c r="J5" s="674">
        <v>372</v>
      </c>
      <c r="K5" s="674">
        <v>229</v>
      </c>
      <c r="L5" s="674">
        <v>593</v>
      </c>
      <c r="M5" s="674">
        <v>637</v>
      </c>
      <c r="N5" s="675">
        <f>SUM(C5:M5)</f>
        <v>5116</v>
      </c>
      <c r="O5" s="960"/>
      <c r="P5" s="557"/>
      <c r="Q5" s="543"/>
      <c r="R5" s="543"/>
      <c r="S5" s="543"/>
      <c r="T5" s="543"/>
      <c r="U5" s="543"/>
      <c r="V5" s="543"/>
      <c r="W5" s="543"/>
      <c r="X5" s="543"/>
      <c r="Y5" s="543"/>
      <c r="Z5" s="543"/>
      <c r="AA5" s="543"/>
      <c r="AB5" s="543"/>
      <c r="AC5" s="543"/>
      <c r="AD5" s="543"/>
    </row>
    <row r="6" spans="1:30" s="544" customFormat="1" ht="20.25" customHeight="1" x14ac:dyDescent="0.2">
      <c r="A6" s="1196"/>
      <c r="B6" s="680" t="s">
        <v>279</v>
      </c>
      <c r="C6" s="676">
        <v>43</v>
      </c>
      <c r="D6" s="676">
        <v>142</v>
      </c>
      <c r="E6" s="676">
        <v>220</v>
      </c>
      <c r="F6" s="676">
        <v>131</v>
      </c>
      <c r="G6" s="676">
        <v>196</v>
      </c>
      <c r="H6" s="676">
        <v>77</v>
      </c>
      <c r="I6" s="676">
        <v>69</v>
      </c>
      <c r="J6" s="676">
        <v>105</v>
      </c>
      <c r="K6" s="676">
        <v>27</v>
      </c>
      <c r="L6" s="676">
        <v>147</v>
      </c>
      <c r="M6" s="676">
        <v>151</v>
      </c>
      <c r="N6" s="677">
        <f>SUM(C6:M6)</f>
        <v>1308</v>
      </c>
      <c r="O6" s="185"/>
      <c r="P6" s="959"/>
      <c r="Q6" s="543"/>
      <c r="R6" s="543"/>
      <c r="S6" s="543"/>
      <c r="T6" s="543"/>
      <c r="U6" s="543"/>
      <c r="V6" s="543"/>
      <c r="W6" s="543"/>
      <c r="X6" s="543"/>
      <c r="Y6" s="543"/>
      <c r="Z6" s="543"/>
      <c r="AA6" s="543"/>
      <c r="AB6" s="543"/>
      <c r="AC6" s="543"/>
      <c r="AD6" s="543"/>
    </row>
    <row r="7" spans="1:30" s="544" customFormat="1" ht="20.25" customHeight="1" x14ac:dyDescent="0.2">
      <c r="A7" s="1196"/>
      <c r="B7" s="679" t="s">
        <v>37</v>
      </c>
      <c r="C7" s="674">
        <v>15</v>
      </c>
      <c r="D7" s="674">
        <v>210</v>
      </c>
      <c r="E7" s="674">
        <v>274</v>
      </c>
      <c r="F7" s="674">
        <v>82</v>
      </c>
      <c r="G7" s="674">
        <v>216</v>
      </c>
      <c r="H7" s="674">
        <v>120</v>
      </c>
      <c r="I7" s="674">
        <v>60</v>
      </c>
      <c r="J7" s="674">
        <v>166</v>
      </c>
      <c r="K7" s="674">
        <v>28</v>
      </c>
      <c r="L7" s="674">
        <v>199</v>
      </c>
      <c r="M7" s="674">
        <v>187</v>
      </c>
      <c r="N7" s="675">
        <f>SUM(C7:M7)</f>
        <v>1557</v>
      </c>
      <c r="O7" s="960"/>
      <c r="P7" s="557"/>
      <c r="Q7" s="543"/>
      <c r="R7" s="543"/>
      <c r="S7" s="543"/>
      <c r="T7" s="543"/>
      <c r="U7" s="543"/>
      <c r="V7" s="543"/>
      <c r="W7" s="543"/>
      <c r="X7" s="543"/>
      <c r="Y7" s="543"/>
      <c r="Z7" s="543"/>
      <c r="AA7" s="543"/>
      <c r="AB7" s="543"/>
      <c r="AC7" s="543"/>
      <c r="AD7" s="543"/>
    </row>
    <row r="8" spans="1:30" s="544" customFormat="1" ht="20.25" customHeight="1" x14ac:dyDescent="0.2">
      <c r="A8" s="1196"/>
      <c r="B8" s="680" t="s">
        <v>79</v>
      </c>
      <c r="C8" s="676">
        <f>SUM(C5:C7)</f>
        <v>294</v>
      </c>
      <c r="D8" s="676">
        <f t="shared" ref="D8:M8" si="0">SUM(D5:D7)</f>
        <v>754</v>
      </c>
      <c r="E8" s="676">
        <f t="shared" si="0"/>
        <v>1165</v>
      </c>
      <c r="F8" s="676">
        <f t="shared" si="0"/>
        <v>898</v>
      </c>
      <c r="G8" s="676">
        <f t="shared" si="0"/>
        <v>931</v>
      </c>
      <c r="H8" s="676">
        <f t="shared" si="0"/>
        <v>540</v>
      </c>
      <c r="I8" s="676">
        <f t="shared" si="0"/>
        <v>558</v>
      </c>
      <c r="J8" s="676">
        <f t="shared" si="0"/>
        <v>643</v>
      </c>
      <c r="K8" s="676">
        <f t="shared" si="0"/>
        <v>284</v>
      </c>
      <c r="L8" s="676">
        <f t="shared" si="0"/>
        <v>939</v>
      </c>
      <c r="M8" s="676">
        <f t="shared" si="0"/>
        <v>975</v>
      </c>
      <c r="N8" s="677">
        <f>SUM(C8:M8)</f>
        <v>7981</v>
      </c>
      <c r="O8" s="185"/>
      <c r="P8" s="959"/>
      <c r="Q8" s="543"/>
      <c r="R8" s="543"/>
      <c r="S8" s="543"/>
      <c r="T8" s="543"/>
      <c r="U8" s="543"/>
      <c r="V8" s="543"/>
      <c r="W8" s="543"/>
      <c r="X8" s="543"/>
      <c r="Y8" s="543"/>
      <c r="Z8" s="543"/>
      <c r="AA8" s="543"/>
      <c r="AB8" s="543"/>
      <c r="AC8" s="543"/>
      <c r="AD8" s="543"/>
    </row>
    <row r="9" spans="1:30" s="544" customFormat="1" ht="20.25" customHeight="1" x14ac:dyDescent="0.2">
      <c r="A9" s="1196"/>
      <c r="B9" s="679" t="s">
        <v>143</v>
      </c>
      <c r="C9" s="654">
        <f t="shared" ref="C9:N9" si="1">C7/C8</f>
        <v>5.1020408163265307E-2</v>
      </c>
      <c r="D9" s="654">
        <f t="shared" si="1"/>
        <v>0.27851458885941643</v>
      </c>
      <c r="E9" s="654">
        <f t="shared" si="1"/>
        <v>0.23519313304721029</v>
      </c>
      <c r="F9" s="654">
        <f t="shared" si="1"/>
        <v>9.1314031180400893E-2</v>
      </c>
      <c r="G9" s="654">
        <f t="shared" si="1"/>
        <v>0.23200859291084855</v>
      </c>
      <c r="H9" s="654">
        <f t="shared" si="1"/>
        <v>0.22222222222222221</v>
      </c>
      <c r="I9" s="654">
        <f t="shared" si="1"/>
        <v>0.10752688172043011</v>
      </c>
      <c r="J9" s="654">
        <f t="shared" si="1"/>
        <v>0.25816485225505442</v>
      </c>
      <c r="K9" s="654">
        <f t="shared" si="1"/>
        <v>9.8591549295774641E-2</v>
      </c>
      <c r="L9" s="654">
        <f t="shared" si="1"/>
        <v>0.21192758253461128</v>
      </c>
      <c r="M9" s="654">
        <f t="shared" si="1"/>
        <v>0.19179487179487179</v>
      </c>
      <c r="N9" s="655">
        <f t="shared" si="1"/>
        <v>0.19508833479513846</v>
      </c>
      <c r="O9" s="960"/>
      <c r="P9" s="557"/>
      <c r="Q9" s="543"/>
      <c r="R9" s="543"/>
      <c r="S9" s="543"/>
      <c r="T9" s="543"/>
      <c r="U9" s="543"/>
      <c r="V9" s="543"/>
      <c r="W9" s="543"/>
      <c r="X9" s="543"/>
      <c r="Y9" s="543"/>
      <c r="Z9" s="543"/>
      <c r="AA9" s="543"/>
      <c r="AB9" s="543"/>
      <c r="AC9" s="543"/>
      <c r="AD9" s="543"/>
    </row>
    <row r="10" spans="1:30" s="544" customFormat="1" ht="20.25" customHeight="1" x14ac:dyDescent="0.2">
      <c r="A10" s="553"/>
      <c r="B10" s="554"/>
      <c r="C10" s="709"/>
      <c r="D10" s="709"/>
      <c r="E10" s="709"/>
      <c r="F10" s="709"/>
      <c r="G10" s="709"/>
      <c r="H10" s="709"/>
      <c r="I10" s="709"/>
      <c r="J10" s="709"/>
      <c r="K10" s="709"/>
      <c r="L10" s="709"/>
      <c r="M10" s="709"/>
      <c r="N10" s="709"/>
      <c r="O10" s="545"/>
      <c r="Q10" s="543"/>
      <c r="R10" s="543"/>
      <c r="S10" s="543"/>
      <c r="T10" s="543"/>
      <c r="U10" s="543"/>
      <c r="V10" s="543"/>
      <c r="W10" s="543"/>
      <c r="X10" s="543"/>
      <c r="Y10" s="543"/>
      <c r="Z10" s="543"/>
      <c r="AA10" s="543"/>
      <c r="AB10" s="543"/>
      <c r="AC10" s="543"/>
      <c r="AD10" s="543"/>
    </row>
    <row r="11" spans="1:30" s="544" customFormat="1" ht="20.25" customHeight="1" x14ac:dyDescent="0.2">
      <c r="A11" s="1196" t="s">
        <v>511</v>
      </c>
      <c r="B11" s="679" t="s">
        <v>278</v>
      </c>
      <c r="C11" s="674">
        <v>208</v>
      </c>
      <c r="D11" s="674">
        <v>363</v>
      </c>
      <c r="E11" s="674">
        <v>551</v>
      </c>
      <c r="F11" s="674">
        <v>626</v>
      </c>
      <c r="G11" s="674">
        <v>460</v>
      </c>
      <c r="H11" s="674">
        <v>266</v>
      </c>
      <c r="I11" s="674">
        <v>382</v>
      </c>
      <c r="J11" s="674">
        <v>320</v>
      </c>
      <c r="K11" s="674">
        <v>222</v>
      </c>
      <c r="L11" s="674">
        <v>500</v>
      </c>
      <c r="M11" s="674">
        <v>560</v>
      </c>
      <c r="N11" s="675">
        <f>SUM(C11:M11)</f>
        <v>4458</v>
      </c>
      <c r="O11" s="960"/>
      <c r="P11" s="557"/>
      <c r="Q11" s="543"/>
      <c r="R11" s="543"/>
      <c r="S11" s="543"/>
      <c r="T11" s="543"/>
      <c r="U11" s="543"/>
      <c r="V11" s="543"/>
      <c r="W11" s="543"/>
      <c r="X11" s="543"/>
      <c r="Y11" s="543"/>
      <c r="Z11" s="543"/>
      <c r="AA11" s="543"/>
      <c r="AB11" s="543"/>
      <c r="AC11" s="543"/>
      <c r="AD11" s="543"/>
    </row>
    <row r="12" spans="1:30" s="544" customFormat="1" ht="20.25" customHeight="1" x14ac:dyDescent="0.2">
      <c r="A12" s="1196"/>
      <c r="B12" s="680" t="s">
        <v>279</v>
      </c>
      <c r="C12" s="676">
        <v>46</v>
      </c>
      <c r="D12" s="676">
        <v>160</v>
      </c>
      <c r="E12" s="676">
        <v>242</v>
      </c>
      <c r="F12" s="676">
        <v>182</v>
      </c>
      <c r="G12" s="676">
        <v>215</v>
      </c>
      <c r="H12" s="676">
        <v>89</v>
      </c>
      <c r="I12" s="676">
        <v>105</v>
      </c>
      <c r="J12" s="676">
        <v>133</v>
      </c>
      <c r="K12" s="676">
        <v>27</v>
      </c>
      <c r="L12" s="676">
        <v>170</v>
      </c>
      <c r="M12" s="676">
        <v>172</v>
      </c>
      <c r="N12" s="677">
        <f>SUM(C12:M12)</f>
        <v>1541</v>
      </c>
      <c r="O12" s="185"/>
      <c r="P12" s="959"/>
      <c r="Q12" s="543"/>
      <c r="R12" s="543"/>
      <c r="S12" s="543"/>
      <c r="T12" s="543"/>
      <c r="U12" s="543"/>
      <c r="V12" s="543"/>
      <c r="W12" s="543"/>
      <c r="X12" s="543"/>
      <c r="Y12" s="543"/>
      <c r="Z12" s="543"/>
      <c r="AA12" s="543"/>
      <c r="AB12" s="543"/>
      <c r="AC12" s="543"/>
      <c r="AD12" s="543"/>
    </row>
    <row r="13" spans="1:30" s="544" customFormat="1" ht="20.25" customHeight="1" x14ac:dyDescent="0.2">
      <c r="A13" s="1196"/>
      <c r="B13" s="679" t="s">
        <v>37</v>
      </c>
      <c r="C13" s="674">
        <v>10</v>
      </c>
      <c r="D13" s="674">
        <v>193</v>
      </c>
      <c r="E13" s="674">
        <v>269</v>
      </c>
      <c r="F13" s="674">
        <v>86</v>
      </c>
      <c r="G13" s="674">
        <v>217</v>
      </c>
      <c r="H13" s="674">
        <v>113</v>
      </c>
      <c r="I13" s="674">
        <v>52</v>
      </c>
      <c r="J13" s="674">
        <v>152</v>
      </c>
      <c r="K13" s="674">
        <v>20</v>
      </c>
      <c r="L13" s="674">
        <v>191</v>
      </c>
      <c r="M13" s="674">
        <v>211</v>
      </c>
      <c r="N13" s="675">
        <f>SUM(C13:M13)</f>
        <v>1514</v>
      </c>
      <c r="O13" s="960"/>
      <c r="P13" s="557"/>
      <c r="Q13" s="543"/>
      <c r="R13" s="543"/>
      <c r="S13" s="543"/>
      <c r="T13" s="543"/>
      <c r="U13" s="543"/>
      <c r="V13" s="543"/>
      <c r="W13" s="543"/>
      <c r="X13" s="543"/>
      <c r="Y13" s="543"/>
      <c r="Z13" s="543"/>
      <c r="AA13" s="543"/>
      <c r="AB13" s="543"/>
      <c r="AC13" s="543"/>
      <c r="AD13" s="543"/>
    </row>
    <row r="14" spans="1:30" s="544" customFormat="1" ht="20.25" customHeight="1" x14ac:dyDescent="0.2">
      <c r="A14" s="1196"/>
      <c r="B14" s="680" t="s">
        <v>79</v>
      </c>
      <c r="C14" s="676">
        <f>SUM(C11:C13)</f>
        <v>264</v>
      </c>
      <c r="D14" s="676">
        <f t="shared" ref="D14:M14" si="2">SUM(D11:D13)</f>
        <v>716</v>
      </c>
      <c r="E14" s="676">
        <f t="shared" si="2"/>
        <v>1062</v>
      </c>
      <c r="F14" s="676">
        <f t="shared" si="2"/>
        <v>894</v>
      </c>
      <c r="G14" s="676">
        <f t="shared" si="2"/>
        <v>892</v>
      </c>
      <c r="H14" s="676">
        <f t="shared" si="2"/>
        <v>468</v>
      </c>
      <c r="I14" s="676">
        <f t="shared" si="2"/>
        <v>539</v>
      </c>
      <c r="J14" s="676">
        <f t="shared" si="2"/>
        <v>605</v>
      </c>
      <c r="K14" s="676">
        <f t="shared" si="2"/>
        <v>269</v>
      </c>
      <c r="L14" s="676">
        <f t="shared" si="2"/>
        <v>861</v>
      </c>
      <c r="M14" s="676">
        <f t="shared" si="2"/>
        <v>943</v>
      </c>
      <c r="N14" s="677">
        <f>SUM(C14:M14)</f>
        <v>7513</v>
      </c>
      <c r="O14" s="185"/>
      <c r="P14" s="959"/>
      <c r="Q14" s="543"/>
      <c r="R14" s="543"/>
      <c r="S14" s="543"/>
      <c r="T14" s="543"/>
      <c r="U14" s="543"/>
      <c r="V14" s="543"/>
      <c r="W14" s="543"/>
      <c r="X14" s="543"/>
      <c r="Y14" s="543"/>
      <c r="Z14" s="543"/>
      <c r="AA14" s="543"/>
      <c r="AB14" s="543"/>
      <c r="AC14" s="543"/>
      <c r="AD14" s="543"/>
    </row>
    <row r="15" spans="1:30" s="544" customFormat="1" ht="20.25" customHeight="1" x14ac:dyDescent="0.2">
      <c r="A15" s="1196"/>
      <c r="B15" s="679" t="s">
        <v>143</v>
      </c>
      <c r="C15" s="654">
        <f t="shared" ref="C15:N15" si="3">C13/C14</f>
        <v>3.787878787878788E-2</v>
      </c>
      <c r="D15" s="654">
        <f t="shared" si="3"/>
        <v>0.26955307262569833</v>
      </c>
      <c r="E15" s="654">
        <f t="shared" si="3"/>
        <v>0.25329566854990582</v>
      </c>
      <c r="F15" s="654">
        <f t="shared" si="3"/>
        <v>9.6196868008948541E-2</v>
      </c>
      <c r="G15" s="654">
        <f t="shared" si="3"/>
        <v>0.24327354260089687</v>
      </c>
      <c r="H15" s="654">
        <f t="shared" si="3"/>
        <v>0.24145299145299146</v>
      </c>
      <c r="I15" s="654">
        <f t="shared" si="3"/>
        <v>9.6474953617810763E-2</v>
      </c>
      <c r="J15" s="654">
        <f t="shared" si="3"/>
        <v>0.25123966942148762</v>
      </c>
      <c r="K15" s="654">
        <f t="shared" si="3"/>
        <v>7.434944237918216E-2</v>
      </c>
      <c r="L15" s="654">
        <f t="shared" si="3"/>
        <v>0.22183507549361209</v>
      </c>
      <c r="M15" s="654">
        <f t="shared" si="3"/>
        <v>0.22375397667020147</v>
      </c>
      <c r="N15" s="655">
        <f t="shared" si="3"/>
        <v>0.20151736989218688</v>
      </c>
      <c r="O15" s="960"/>
      <c r="P15" s="557"/>
      <c r="Q15" s="543"/>
      <c r="R15" s="543"/>
      <c r="S15" s="543"/>
      <c r="T15" s="543"/>
      <c r="U15" s="543"/>
      <c r="V15" s="543"/>
      <c r="W15" s="543"/>
      <c r="X15" s="543"/>
      <c r="Y15" s="543"/>
      <c r="Z15" s="543"/>
      <c r="AA15" s="543"/>
      <c r="AB15" s="543"/>
      <c r="AC15" s="543"/>
      <c r="AD15" s="543"/>
    </row>
    <row r="16" spans="1:30" s="544" customFormat="1" ht="20.25" customHeight="1" x14ac:dyDescent="0.2">
      <c r="A16" s="553"/>
      <c r="B16" s="554"/>
      <c r="C16" s="709"/>
      <c r="D16" s="709"/>
      <c r="E16" s="709"/>
      <c r="F16" s="709"/>
      <c r="G16" s="709"/>
      <c r="H16" s="709"/>
      <c r="I16" s="709"/>
      <c r="J16" s="709"/>
      <c r="K16" s="709"/>
      <c r="L16" s="709"/>
      <c r="M16" s="709"/>
      <c r="N16" s="709"/>
      <c r="O16" s="545"/>
      <c r="Q16" s="566"/>
      <c r="R16" s="556"/>
      <c r="S16" s="663"/>
      <c r="T16" s="663"/>
      <c r="U16" s="663"/>
      <c r="V16" s="663"/>
      <c r="W16" s="663"/>
      <c r="X16" s="663"/>
      <c r="Y16" s="663"/>
      <c r="Z16" s="663"/>
      <c r="AA16" s="663"/>
      <c r="AB16" s="663"/>
      <c r="AC16" s="663"/>
      <c r="AD16" s="662"/>
    </row>
    <row r="17" spans="1:30" s="544" customFormat="1" ht="20.25" customHeight="1" x14ac:dyDescent="0.2">
      <c r="A17" s="1196" t="s">
        <v>369</v>
      </c>
      <c r="B17" s="679" t="s">
        <v>278</v>
      </c>
      <c r="C17" s="674">
        <v>171</v>
      </c>
      <c r="D17" s="674">
        <v>319</v>
      </c>
      <c r="E17" s="674">
        <v>496</v>
      </c>
      <c r="F17" s="674">
        <v>576</v>
      </c>
      <c r="G17" s="674">
        <v>385</v>
      </c>
      <c r="H17" s="674">
        <v>282</v>
      </c>
      <c r="I17" s="674">
        <v>310</v>
      </c>
      <c r="J17" s="674">
        <v>311</v>
      </c>
      <c r="K17" s="674">
        <v>166</v>
      </c>
      <c r="L17" s="674">
        <v>463</v>
      </c>
      <c r="M17" s="674">
        <v>536</v>
      </c>
      <c r="N17" s="675">
        <f>SUM(C17:M17)</f>
        <v>4015</v>
      </c>
      <c r="O17" s="960"/>
      <c r="P17" s="557"/>
      <c r="Q17" s="543"/>
      <c r="R17" s="543"/>
      <c r="S17" s="543"/>
      <c r="T17" s="543"/>
      <c r="U17" s="543"/>
      <c r="V17" s="543"/>
      <c r="W17" s="543"/>
      <c r="X17" s="543"/>
      <c r="Y17" s="543"/>
      <c r="Z17" s="543"/>
      <c r="AA17" s="543"/>
      <c r="AB17" s="543"/>
      <c r="AC17" s="543"/>
      <c r="AD17" s="543"/>
    </row>
    <row r="18" spans="1:30" s="544" customFormat="1" ht="20.25" customHeight="1" x14ac:dyDescent="0.2">
      <c r="A18" s="1196"/>
      <c r="B18" s="680" t="s">
        <v>279</v>
      </c>
      <c r="C18" s="676">
        <v>25</v>
      </c>
      <c r="D18" s="676">
        <v>138</v>
      </c>
      <c r="E18" s="676">
        <v>192</v>
      </c>
      <c r="F18" s="676">
        <v>153</v>
      </c>
      <c r="G18" s="676">
        <v>193</v>
      </c>
      <c r="H18" s="676">
        <v>80</v>
      </c>
      <c r="I18" s="676">
        <v>75</v>
      </c>
      <c r="J18" s="676">
        <v>145</v>
      </c>
      <c r="K18" s="676">
        <v>39</v>
      </c>
      <c r="L18" s="676">
        <v>143</v>
      </c>
      <c r="M18" s="676">
        <v>156</v>
      </c>
      <c r="N18" s="677">
        <f>SUM(C18:M18)</f>
        <v>1339</v>
      </c>
      <c r="O18" s="185"/>
      <c r="P18" s="959"/>
      <c r="Q18" s="298"/>
      <c r="R18" s="298"/>
      <c r="S18" s="543"/>
      <c r="T18" s="543"/>
      <c r="U18" s="543"/>
      <c r="V18" s="543"/>
      <c r="W18" s="543"/>
      <c r="X18" s="543"/>
      <c r="Y18" s="543"/>
      <c r="Z18" s="543"/>
      <c r="AA18" s="543"/>
      <c r="AB18" s="543"/>
      <c r="AC18" s="543"/>
      <c r="AD18" s="543"/>
    </row>
    <row r="19" spans="1:30" s="544" customFormat="1" ht="20.25" customHeight="1" x14ac:dyDescent="0.2">
      <c r="A19" s="1196"/>
      <c r="B19" s="679" t="s">
        <v>37</v>
      </c>
      <c r="C19" s="674">
        <v>14</v>
      </c>
      <c r="D19" s="674">
        <v>176</v>
      </c>
      <c r="E19" s="674">
        <v>263</v>
      </c>
      <c r="F19" s="674">
        <v>85</v>
      </c>
      <c r="G19" s="674">
        <v>174</v>
      </c>
      <c r="H19" s="674">
        <v>112</v>
      </c>
      <c r="I19" s="674">
        <v>43</v>
      </c>
      <c r="J19" s="674">
        <v>152</v>
      </c>
      <c r="K19" s="674">
        <v>15</v>
      </c>
      <c r="L19" s="674">
        <v>174</v>
      </c>
      <c r="M19" s="674">
        <v>204</v>
      </c>
      <c r="N19" s="675">
        <f>SUM(C19:M19)</f>
        <v>1412</v>
      </c>
      <c r="O19" s="960"/>
      <c r="P19" s="557"/>
      <c r="Q19" s="543"/>
      <c r="R19" s="543"/>
      <c r="S19" s="543"/>
      <c r="T19" s="543"/>
      <c r="U19" s="543"/>
      <c r="V19" s="543"/>
      <c r="W19" s="543"/>
      <c r="X19" s="543"/>
      <c r="Y19" s="543"/>
      <c r="Z19" s="543"/>
      <c r="AA19" s="543"/>
      <c r="AB19" s="543"/>
      <c r="AC19" s="543"/>
      <c r="AD19" s="543"/>
    </row>
    <row r="20" spans="1:30" s="544" customFormat="1" ht="20.25" customHeight="1" x14ac:dyDescent="0.2">
      <c r="A20" s="1196"/>
      <c r="B20" s="680" t="s">
        <v>79</v>
      </c>
      <c r="C20" s="676">
        <f>SUM(C17:C19)</f>
        <v>210</v>
      </c>
      <c r="D20" s="676">
        <f t="shared" ref="D20:M20" si="4">SUM(D17:D19)</f>
        <v>633</v>
      </c>
      <c r="E20" s="676">
        <f t="shared" si="4"/>
        <v>951</v>
      </c>
      <c r="F20" s="676">
        <f t="shared" si="4"/>
        <v>814</v>
      </c>
      <c r="G20" s="676">
        <f t="shared" si="4"/>
        <v>752</v>
      </c>
      <c r="H20" s="676">
        <f t="shared" si="4"/>
        <v>474</v>
      </c>
      <c r="I20" s="676">
        <f t="shared" si="4"/>
        <v>428</v>
      </c>
      <c r="J20" s="676">
        <f t="shared" si="4"/>
        <v>608</v>
      </c>
      <c r="K20" s="676">
        <f t="shared" si="4"/>
        <v>220</v>
      </c>
      <c r="L20" s="676">
        <f t="shared" si="4"/>
        <v>780</v>
      </c>
      <c r="M20" s="676">
        <f t="shared" si="4"/>
        <v>896</v>
      </c>
      <c r="N20" s="677">
        <f>SUM(C20:M20)</f>
        <v>6766</v>
      </c>
      <c r="O20" s="185"/>
      <c r="P20" s="959"/>
      <c r="Q20" s="298"/>
      <c r="R20" s="298"/>
      <c r="S20" s="543"/>
      <c r="T20" s="543"/>
      <c r="U20" s="543"/>
      <c r="V20" s="543"/>
      <c r="W20" s="543"/>
      <c r="X20" s="543"/>
      <c r="Y20" s="543"/>
      <c r="Z20" s="543"/>
      <c r="AA20" s="543"/>
      <c r="AB20" s="543"/>
      <c r="AC20" s="543"/>
      <c r="AD20" s="543"/>
    </row>
    <row r="21" spans="1:30" s="544" customFormat="1" ht="20.25" customHeight="1" x14ac:dyDescent="0.2">
      <c r="A21" s="1196"/>
      <c r="B21" s="679" t="s">
        <v>143</v>
      </c>
      <c r="C21" s="654">
        <f t="shared" ref="C21:N21" si="5">C19/C20</f>
        <v>6.6666666666666666E-2</v>
      </c>
      <c r="D21" s="654">
        <f t="shared" si="5"/>
        <v>0.27804107424960506</v>
      </c>
      <c r="E21" s="654">
        <f t="shared" si="5"/>
        <v>0.27655099894847529</v>
      </c>
      <c r="F21" s="654">
        <f t="shared" si="5"/>
        <v>0.10442260442260443</v>
      </c>
      <c r="G21" s="654">
        <f t="shared" si="5"/>
        <v>0.23138297872340424</v>
      </c>
      <c r="H21" s="654">
        <f t="shared" si="5"/>
        <v>0.23628691983122363</v>
      </c>
      <c r="I21" s="654">
        <f t="shared" si="5"/>
        <v>0.10046728971962617</v>
      </c>
      <c r="J21" s="654">
        <f t="shared" si="5"/>
        <v>0.25</v>
      </c>
      <c r="K21" s="654">
        <f t="shared" si="5"/>
        <v>6.8181818181818177E-2</v>
      </c>
      <c r="L21" s="654">
        <f t="shared" si="5"/>
        <v>0.22307692307692309</v>
      </c>
      <c r="M21" s="654">
        <f t="shared" si="5"/>
        <v>0.22767857142857142</v>
      </c>
      <c r="N21" s="655">
        <f t="shared" si="5"/>
        <v>0.20869051138043157</v>
      </c>
      <c r="O21" s="960"/>
      <c r="P21" s="557"/>
      <c r="Q21" s="543"/>
      <c r="R21" s="543"/>
      <c r="S21" s="543"/>
      <c r="T21" s="543"/>
      <c r="U21" s="543"/>
      <c r="V21" s="543"/>
      <c r="W21" s="543"/>
      <c r="X21" s="543"/>
      <c r="Y21" s="543"/>
      <c r="Z21" s="543"/>
      <c r="AA21" s="543"/>
      <c r="AB21" s="543"/>
      <c r="AC21" s="543"/>
      <c r="AD21" s="543"/>
    </row>
    <row r="22" spans="1:30" s="544" customFormat="1" ht="20.25" customHeight="1" x14ac:dyDescent="0.2">
      <c r="A22" s="992"/>
      <c r="B22" s="680"/>
      <c r="C22" s="245"/>
      <c r="D22" s="245"/>
      <c r="E22" s="245"/>
      <c r="F22" s="245"/>
      <c r="G22" s="245"/>
      <c r="H22" s="245"/>
      <c r="I22" s="245"/>
      <c r="J22" s="245"/>
      <c r="K22" s="245"/>
      <c r="L22" s="245"/>
      <c r="M22" s="245"/>
      <c r="N22" s="813"/>
      <c r="O22" s="185"/>
      <c r="P22" s="959"/>
      <c r="Q22" s="298"/>
      <c r="R22" s="298"/>
      <c r="S22" s="298"/>
      <c r="T22" s="298"/>
      <c r="U22" s="298"/>
      <c r="V22" s="298"/>
      <c r="W22" s="298"/>
      <c r="X22" s="298"/>
      <c r="Y22" s="298"/>
      <c r="Z22" s="298"/>
      <c r="AA22" s="298"/>
      <c r="AB22" s="298"/>
      <c r="AC22" s="298"/>
      <c r="AD22" s="298"/>
    </row>
    <row r="23" spans="1:30" s="544" customFormat="1" ht="20.25" customHeight="1" x14ac:dyDescent="0.2">
      <c r="A23" s="1196" t="s">
        <v>337</v>
      </c>
      <c r="B23" s="679" t="s">
        <v>278</v>
      </c>
      <c r="C23" s="674">
        <v>198</v>
      </c>
      <c r="D23" s="674">
        <v>327</v>
      </c>
      <c r="E23" s="674">
        <v>408</v>
      </c>
      <c r="F23" s="674">
        <v>508</v>
      </c>
      <c r="G23" s="674">
        <v>388</v>
      </c>
      <c r="H23" s="674">
        <v>257</v>
      </c>
      <c r="I23" s="674">
        <v>265</v>
      </c>
      <c r="J23" s="674">
        <v>335</v>
      </c>
      <c r="K23" s="674">
        <v>189</v>
      </c>
      <c r="L23" s="674">
        <v>469</v>
      </c>
      <c r="M23" s="674">
        <v>506</v>
      </c>
      <c r="N23" s="675">
        <f>SUM(C23:M23)</f>
        <v>3850</v>
      </c>
      <c r="O23" s="960"/>
      <c r="P23" s="557"/>
      <c r="Q23" s="543"/>
      <c r="R23" s="543"/>
      <c r="S23" s="543"/>
      <c r="T23" s="543"/>
      <c r="U23" s="543"/>
      <c r="V23" s="543"/>
      <c r="W23" s="543"/>
      <c r="X23" s="543"/>
      <c r="Y23" s="543"/>
      <c r="Z23" s="543"/>
      <c r="AA23" s="543"/>
      <c r="AB23" s="543"/>
      <c r="AC23" s="543"/>
      <c r="AD23" s="543"/>
    </row>
    <row r="24" spans="1:30" s="544" customFormat="1" ht="20.25" customHeight="1" x14ac:dyDescent="0.2">
      <c r="A24" s="1196"/>
      <c r="B24" s="680" t="s">
        <v>279</v>
      </c>
      <c r="C24" s="676">
        <v>15</v>
      </c>
      <c r="D24" s="676">
        <v>138</v>
      </c>
      <c r="E24" s="676">
        <v>183</v>
      </c>
      <c r="F24" s="676">
        <v>103</v>
      </c>
      <c r="G24" s="676">
        <v>155</v>
      </c>
      <c r="H24" s="676">
        <v>75</v>
      </c>
      <c r="I24" s="676">
        <v>49</v>
      </c>
      <c r="J24" s="676">
        <v>143</v>
      </c>
      <c r="K24" s="676">
        <v>27</v>
      </c>
      <c r="L24" s="676">
        <v>124</v>
      </c>
      <c r="M24" s="676">
        <v>179</v>
      </c>
      <c r="N24" s="677">
        <f>SUM(C24:M24)</f>
        <v>1191</v>
      </c>
      <c r="O24" s="185"/>
      <c r="P24" s="959"/>
      <c r="Q24" s="543"/>
      <c r="R24" s="543"/>
      <c r="S24" s="543"/>
      <c r="T24" s="543"/>
      <c r="U24" s="543"/>
      <c r="V24" s="543"/>
      <c r="W24" s="543"/>
      <c r="X24" s="543"/>
      <c r="Y24" s="543"/>
      <c r="Z24" s="543"/>
      <c r="AA24" s="543"/>
      <c r="AB24" s="543"/>
      <c r="AC24" s="543"/>
      <c r="AD24" s="543"/>
    </row>
    <row r="25" spans="1:30" s="544" customFormat="1" ht="20.25" customHeight="1" x14ac:dyDescent="0.2">
      <c r="A25" s="1196"/>
      <c r="B25" s="679" t="s">
        <v>37</v>
      </c>
      <c r="C25" s="674">
        <v>8</v>
      </c>
      <c r="D25" s="674">
        <v>157</v>
      </c>
      <c r="E25" s="674">
        <v>217</v>
      </c>
      <c r="F25" s="674">
        <v>73</v>
      </c>
      <c r="G25" s="674">
        <v>150</v>
      </c>
      <c r="H25" s="674">
        <v>118</v>
      </c>
      <c r="I25" s="674">
        <v>34</v>
      </c>
      <c r="J25" s="674">
        <v>162</v>
      </c>
      <c r="K25" s="674">
        <v>17</v>
      </c>
      <c r="L25" s="674">
        <v>152</v>
      </c>
      <c r="M25" s="674">
        <v>183</v>
      </c>
      <c r="N25" s="675">
        <f>SUM(C25:M25)</f>
        <v>1271</v>
      </c>
      <c r="O25" s="960"/>
      <c r="P25" s="557"/>
      <c r="Q25" s="543"/>
      <c r="R25" s="543"/>
      <c r="S25" s="543"/>
      <c r="T25" s="543"/>
      <c r="U25" s="543"/>
      <c r="V25" s="543"/>
      <c r="W25" s="543"/>
      <c r="X25" s="543"/>
      <c r="Y25" s="543"/>
      <c r="Z25" s="543"/>
      <c r="AA25" s="543"/>
      <c r="AB25" s="543"/>
      <c r="AC25" s="543"/>
      <c r="AD25" s="543"/>
    </row>
    <row r="26" spans="1:30" s="544" customFormat="1" ht="20.25" customHeight="1" x14ac:dyDescent="0.2">
      <c r="A26" s="1196"/>
      <c r="B26" s="680" t="s">
        <v>79</v>
      </c>
      <c r="C26" s="676">
        <f>SUM(C23:C25)</f>
        <v>221</v>
      </c>
      <c r="D26" s="676">
        <f t="shared" ref="D26:M26" si="6">SUM(D23:D25)</f>
        <v>622</v>
      </c>
      <c r="E26" s="676">
        <f t="shared" si="6"/>
        <v>808</v>
      </c>
      <c r="F26" s="676">
        <f t="shared" si="6"/>
        <v>684</v>
      </c>
      <c r="G26" s="676">
        <f t="shared" si="6"/>
        <v>693</v>
      </c>
      <c r="H26" s="676">
        <f t="shared" si="6"/>
        <v>450</v>
      </c>
      <c r="I26" s="676">
        <f t="shared" si="6"/>
        <v>348</v>
      </c>
      <c r="J26" s="676">
        <f t="shared" si="6"/>
        <v>640</v>
      </c>
      <c r="K26" s="676">
        <f t="shared" si="6"/>
        <v>233</v>
      </c>
      <c r="L26" s="676">
        <f t="shared" si="6"/>
        <v>745</v>
      </c>
      <c r="M26" s="676">
        <f t="shared" si="6"/>
        <v>868</v>
      </c>
      <c r="N26" s="677">
        <f>SUM(C26:M26)</f>
        <v>6312</v>
      </c>
      <c r="O26" s="185"/>
      <c r="P26" s="959"/>
      <c r="Q26" s="298"/>
      <c r="R26" s="298"/>
      <c r="S26" s="543"/>
      <c r="T26" s="543"/>
      <c r="U26" s="543"/>
      <c r="V26" s="543"/>
      <c r="W26" s="543"/>
      <c r="X26" s="543"/>
      <c r="Y26" s="543"/>
      <c r="Z26" s="543"/>
      <c r="AA26" s="543"/>
      <c r="AB26" s="543"/>
      <c r="AC26" s="543"/>
      <c r="AD26" s="543"/>
    </row>
    <row r="27" spans="1:30" s="544" customFormat="1" ht="20.25" customHeight="1" x14ac:dyDescent="0.2">
      <c r="A27" s="1196"/>
      <c r="B27" s="679" t="s">
        <v>143</v>
      </c>
      <c r="C27" s="654">
        <f t="shared" ref="C27:N27" si="7">C25/C26</f>
        <v>3.6199095022624438E-2</v>
      </c>
      <c r="D27" s="654">
        <f t="shared" si="7"/>
        <v>0.25241157556270094</v>
      </c>
      <c r="E27" s="654">
        <f t="shared" si="7"/>
        <v>0.26856435643564358</v>
      </c>
      <c r="F27" s="654">
        <f t="shared" si="7"/>
        <v>0.1067251461988304</v>
      </c>
      <c r="G27" s="654">
        <f t="shared" si="7"/>
        <v>0.21645021645021645</v>
      </c>
      <c r="H27" s="654">
        <f t="shared" si="7"/>
        <v>0.26222222222222225</v>
      </c>
      <c r="I27" s="654">
        <f t="shared" si="7"/>
        <v>9.7701149425287362E-2</v>
      </c>
      <c r="J27" s="654">
        <f t="shared" si="7"/>
        <v>0.25312499999999999</v>
      </c>
      <c r="K27" s="654">
        <f t="shared" si="7"/>
        <v>7.2961373390557943E-2</v>
      </c>
      <c r="L27" s="654">
        <f t="shared" si="7"/>
        <v>0.20402684563758389</v>
      </c>
      <c r="M27" s="654">
        <f t="shared" si="7"/>
        <v>0.21082949308755761</v>
      </c>
      <c r="N27" s="655">
        <f t="shared" si="7"/>
        <v>0.20136248415716096</v>
      </c>
      <c r="O27" s="960"/>
      <c r="P27" s="557"/>
      <c r="Q27" s="543"/>
      <c r="R27" s="543"/>
      <c r="S27" s="543"/>
      <c r="T27" s="543"/>
      <c r="U27" s="543"/>
      <c r="V27" s="543"/>
      <c r="W27" s="543"/>
      <c r="X27" s="543"/>
      <c r="Y27" s="543"/>
      <c r="Z27" s="543"/>
      <c r="AA27" s="543"/>
      <c r="AB27" s="543"/>
      <c r="AC27" s="543"/>
      <c r="AD27" s="543"/>
    </row>
    <row r="28" spans="1:30" s="544" customFormat="1" ht="20.25" customHeight="1" x14ac:dyDescent="0.2">
      <c r="A28" s="553"/>
      <c r="B28" s="554"/>
      <c r="C28" s="709"/>
      <c r="D28" s="709"/>
      <c r="E28" s="709"/>
      <c r="F28" s="709"/>
      <c r="G28" s="709"/>
      <c r="H28" s="709"/>
      <c r="I28" s="709"/>
      <c r="J28" s="709"/>
      <c r="K28" s="709"/>
      <c r="L28" s="709"/>
      <c r="M28" s="709"/>
      <c r="N28" s="709"/>
      <c r="O28" s="545"/>
      <c r="Q28" s="566"/>
      <c r="R28" s="556"/>
      <c r="S28" s="663"/>
      <c r="T28" s="663"/>
      <c r="U28" s="663"/>
      <c r="V28" s="663"/>
      <c r="W28" s="663"/>
      <c r="X28" s="663"/>
      <c r="Y28" s="663"/>
      <c r="Z28" s="663"/>
      <c r="AA28" s="663"/>
      <c r="AB28" s="663"/>
      <c r="AC28" s="663"/>
      <c r="AD28" s="662"/>
    </row>
    <row r="29" spans="1:30" s="544" customFormat="1" ht="20.25" customHeight="1" x14ac:dyDescent="0.2">
      <c r="A29" s="1196" t="s">
        <v>338</v>
      </c>
      <c r="B29" s="679" t="s">
        <v>278</v>
      </c>
      <c r="C29" s="674">
        <v>159</v>
      </c>
      <c r="D29" s="674">
        <v>299</v>
      </c>
      <c r="E29" s="674">
        <v>399</v>
      </c>
      <c r="F29" s="674">
        <v>503</v>
      </c>
      <c r="G29" s="674">
        <v>370</v>
      </c>
      <c r="H29" s="674">
        <v>248</v>
      </c>
      <c r="I29" s="674">
        <v>277</v>
      </c>
      <c r="J29" s="674">
        <v>298</v>
      </c>
      <c r="K29" s="674">
        <v>184</v>
      </c>
      <c r="L29" s="674">
        <v>398</v>
      </c>
      <c r="M29" s="674">
        <v>525</v>
      </c>
      <c r="N29" s="675">
        <f>SUM(C29:M29)</f>
        <v>3660</v>
      </c>
      <c r="O29" s="842"/>
      <c r="Q29" s="543"/>
      <c r="R29" s="543"/>
      <c r="S29" s="543"/>
      <c r="T29" s="543"/>
      <c r="U29" s="543"/>
      <c r="V29" s="543"/>
      <c r="W29" s="543"/>
      <c r="X29" s="543"/>
      <c r="Y29" s="543"/>
      <c r="Z29" s="543"/>
      <c r="AA29" s="543"/>
      <c r="AB29" s="543"/>
      <c r="AC29" s="543"/>
      <c r="AD29" s="543"/>
    </row>
    <row r="30" spans="1:30" s="544" customFormat="1" ht="20.25" customHeight="1" x14ac:dyDescent="0.2">
      <c r="A30" s="1196"/>
      <c r="B30" s="680" t="s">
        <v>279</v>
      </c>
      <c r="C30" s="676">
        <v>21</v>
      </c>
      <c r="D30" s="676">
        <v>149</v>
      </c>
      <c r="E30" s="676">
        <v>179</v>
      </c>
      <c r="F30" s="676">
        <v>89</v>
      </c>
      <c r="G30" s="676">
        <v>154</v>
      </c>
      <c r="H30" s="676">
        <v>85</v>
      </c>
      <c r="I30" s="676">
        <v>45</v>
      </c>
      <c r="J30" s="676">
        <v>146</v>
      </c>
      <c r="K30" s="676">
        <v>27</v>
      </c>
      <c r="L30" s="676">
        <v>106</v>
      </c>
      <c r="M30" s="676">
        <v>192</v>
      </c>
      <c r="N30" s="677">
        <f>SUM(C30:M30)</f>
        <v>1193</v>
      </c>
      <c r="O30" s="677"/>
      <c r="Q30" s="543"/>
      <c r="R30" s="298"/>
      <c r="S30" s="543"/>
      <c r="T30" s="543"/>
      <c r="U30" s="543"/>
      <c r="V30" s="543"/>
      <c r="W30" s="543"/>
      <c r="X30" s="543"/>
      <c r="Y30" s="543"/>
      <c r="Z30" s="543"/>
      <c r="AA30" s="543"/>
      <c r="AB30" s="543"/>
      <c r="AC30" s="543"/>
      <c r="AD30" s="543"/>
    </row>
    <row r="31" spans="1:30" s="544" customFormat="1" ht="20.25" customHeight="1" x14ac:dyDescent="0.2">
      <c r="A31" s="1196"/>
      <c r="B31" s="679" t="s">
        <v>37</v>
      </c>
      <c r="C31" s="674">
        <v>14</v>
      </c>
      <c r="D31" s="674">
        <v>135</v>
      </c>
      <c r="E31" s="674">
        <v>184</v>
      </c>
      <c r="F31" s="674">
        <v>72</v>
      </c>
      <c r="G31" s="674">
        <v>160</v>
      </c>
      <c r="H31" s="674">
        <v>129</v>
      </c>
      <c r="I31" s="674">
        <v>29</v>
      </c>
      <c r="J31" s="674">
        <v>156</v>
      </c>
      <c r="K31" s="674">
        <v>16</v>
      </c>
      <c r="L31" s="674">
        <v>142</v>
      </c>
      <c r="M31" s="674">
        <v>192</v>
      </c>
      <c r="N31" s="675">
        <f>SUM(C31:M31)</f>
        <v>1229</v>
      </c>
      <c r="O31" s="675"/>
      <c r="Q31" s="543"/>
      <c r="R31" s="543"/>
      <c r="S31" s="543"/>
      <c r="T31" s="543"/>
      <c r="U31" s="543"/>
      <c r="V31" s="543"/>
      <c r="W31" s="543"/>
      <c r="X31" s="543"/>
      <c r="Y31" s="543"/>
      <c r="Z31" s="543"/>
      <c r="AA31" s="543"/>
      <c r="AB31" s="543"/>
      <c r="AC31" s="543"/>
      <c r="AD31" s="543"/>
    </row>
    <row r="32" spans="1:30" s="544" customFormat="1" ht="20.25" customHeight="1" x14ac:dyDescent="0.2">
      <c r="A32" s="1196"/>
      <c r="B32" s="680" t="s">
        <v>79</v>
      </c>
      <c r="C32" s="676">
        <f>SUM(C29:C31)</f>
        <v>194</v>
      </c>
      <c r="D32" s="676">
        <f t="shared" ref="D32:M32" si="8">SUM(D29:D31)</f>
        <v>583</v>
      </c>
      <c r="E32" s="676">
        <f t="shared" si="8"/>
        <v>762</v>
      </c>
      <c r="F32" s="676">
        <f t="shared" si="8"/>
        <v>664</v>
      </c>
      <c r="G32" s="676">
        <f t="shared" si="8"/>
        <v>684</v>
      </c>
      <c r="H32" s="676">
        <f t="shared" si="8"/>
        <v>462</v>
      </c>
      <c r="I32" s="676">
        <f t="shared" si="8"/>
        <v>351</v>
      </c>
      <c r="J32" s="676">
        <f t="shared" si="8"/>
        <v>600</v>
      </c>
      <c r="K32" s="676">
        <f t="shared" si="8"/>
        <v>227</v>
      </c>
      <c r="L32" s="676">
        <f t="shared" si="8"/>
        <v>646</v>
      </c>
      <c r="M32" s="676">
        <f t="shared" si="8"/>
        <v>909</v>
      </c>
      <c r="N32" s="677">
        <f>SUM(C32:M32)</f>
        <v>6082</v>
      </c>
      <c r="O32" s="677"/>
      <c r="Q32" s="543"/>
      <c r="R32" s="298"/>
      <c r="S32" s="543"/>
      <c r="T32" s="543"/>
      <c r="U32" s="543"/>
      <c r="V32" s="543"/>
      <c r="W32" s="543"/>
      <c r="X32" s="543"/>
      <c r="Y32" s="543"/>
      <c r="Z32" s="543"/>
      <c r="AA32" s="543"/>
      <c r="AB32" s="543"/>
      <c r="AC32" s="543"/>
      <c r="AD32" s="543"/>
    </row>
    <row r="33" spans="1:30" s="544" customFormat="1" ht="20.25" customHeight="1" x14ac:dyDescent="0.2">
      <c r="A33" s="1196"/>
      <c r="B33" s="679" t="s">
        <v>143</v>
      </c>
      <c r="C33" s="654">
        <f t="shared" ref="C33:N33" si="9">C31/C32</f>
        <v>7.2164948453608241E-2</v>
      </c>
      <c r="D33" s="654">
        <f t="shared" si="9"/>
        <v>0.23156089193825044</v>
      </c>
      <c r="E33" s="654">
        <f t="shared" si="9"/>
        <v>0.24146981627296588</v>
      </c>
      <c r="F33" s="654">
        <f t="shared" si="9"/>
        <v>0.10843373493975904</v>
      </c>
      <c r="G33" s="654">
        <f t="shared" si="9"/>
        <v>0.23391812865497075</v>
      </c>
      <c r="H33" s="654">
        <f t="shared" si="9"/>
        <v>0.2792207792207792</v>
      </c>
      <c r="I33" s="654">
        <f t="shared" si="9"/>
        <v>8.2621082621082614E-2</v>
      </c>
      <c r="J33" s="654">
        <f t="shared" si="9"/>
        <v>0.26</v>
      </c>
      <c r="K33" s="654">
        <f t="shared" si="9"/>
        <v>7.0484581497797363E-2</v>
      </c>
      <c r="L33" s="654">
        <f t="shared" si="9"/>
        <v>0.21981424148606812</v>
      </c>
      <c r="M33" s="654">
        <f t="shared" si="9"/>
        <v>0.21122112211221122</v>
      </c>
      <c r="N33" s="655">
        <f t="shared" si="9"/>
        <v>0.20207168694508384</v>
      </c>
      <c r="O33" s="655"/>
      <c r="Q33" s="543"/>
      <c r="R33" s="543"/>
      <c r="S33" s="543"/>
      <c r="T33" s="543"/>
      <c r="U33" s="543"/>
      <c r="V33" s="543"/>
      <c r="W33" s="543"/>
      <c r="X33" s="543"/>
      <c r="Y33" s="543"/>
      <c r="Z33" s="543"/>
      <c r="AA33" s="543"/>
      <c r="AB33" s="543"/>
      <c r="AC33" s="543"/>
      <c r="AD33" s="543"/>
    </row>
    <row r="34" spans="1:30" x14ac:dyDescent="0.2">
      <c r="A34" s="1006" t="s">
        <v>84</v>
      </c>
      <c r="B34" s="1007"/>
      <c r="C34" s="1007"/>
      <c r="D34" s="1007"/>
      <c r="E34" s="1007"/>
      <c r="F34" s="1007"/>
      <c r="G34" s="1007"/>
      <c r="H34" s="1007"/>
      <c r="I34" s="1007"/>
      <c r="J34" s="1007"/>
      <c r="K34" s="1007"/>
      <c r="L34" s="1007"/>
      <c r="M34" s="1007"/>
      <c r="N34" s="1007"/>
      <c r="O34" s="1007"/>
      <c r="P34" s="556"/>
      <c r="Q34" s="556"/>
      <c r="R34" s="556"/>
      <c r="S34" s="556"/>
      <c r="T34" s="556"/>
      <c r="U34" s="556"/>
      <c r="V34" s="547"/>
      <c r="W34" s="547"/>
      <c r="X34" s="547"/>
      <c r="Y34" s="547"/>
      <c r="Z34" s="547"/>
      <c r="AA34" s="547"/>
      <c r="AB34" s="547"/>
      <c r="AC34" s="547"/>
      <c r="AD34" s="547"/>
    </row>
    <row r="35" spans="1:30" s="53" customFormat="1" x14ac:dyDescent="0.2">
      <c r="A35" s="549"/>
      <c r="B35" s="544"/>
      <c r="C35" s="544"/>
      <c r="D35" s="544"/>
      <c r="E35" s="544"/>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row>
    <row r="36" spans="1:30" x14ac:dyDescent="0.2">
      <c r="A36" s="546" t="s">
        <v>56</v>
      </c>
      <c r="B36" s="543"/>
      <c r="C36" s="543"/>
      <c r="D36" s="543"/>
      <c r="E36" s="543"/>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row>
    <row r="37" spans="1:30" ht="25.5" customHeight="1" x14ac:dyDescent="0.2">
      <c r="A37" s="1203" t="s">
        <v>309</v>
      </c>
      <c r="B37" s="1203"/>
      <c r="C37" s="1203"/>
      <c r="D37" s="1203"/>
      <c r="E37" s="1203"/>
      <c r="F37" s="1203"/>
      <c r="G37" s="1203"/>
      <c r="H37" s="1203"/>
      <c r="I37" s="1203"/>
      <c r="J37" s="1203"/>
      <c r="K37" s="1203"/>
      <c r="L37" s="1203"/>
      <c r="M37" s="1203"/>
      <c r="N37" s="1203"/>
      <c r="O37" s="543"/>
      <c r="P37" s="543"/>
      <c r="Q37" s="543"/>
      <c r="R37" s="543"/>
      <c r="S37" s="543"/>
      <c r="T37" s="543"/>
      <c r="U37" s="543"/>
      <c r="V37" s="543"/>
      <c r="W37" s="543"/>
      <c r="X37" s="543"/>
      <c r="Y37" s="543"/>
      <c r="Z37" s="543"/>
      <c r="AA37" s="543"/>
      <c r="AB37" s="543"/>
      <c r="AC37" s="543"/>
      <c r="AD37" s="543"/>
    </row>
    <row r="38" spans="1:30" s="544" customFormat="1" ht="25.5" customHeight="1" x14ac:dyDescent="0.2">
      <c r="A38" s="1203" t="s">
        <v>345</v>
      </c>
      <c r="B38" s="1203"/>
      <c r="C38" s="1203"/>
      <c r="D38" s="1203"/>
      <c r="E38" s="1203"/>
      <c r="F38" s="1203"/>
      <c r="G38" s="1203"/>
      <c r="H38" s="1203"/>
      <c r="I38" s="1203"/>
      <c r="J38" s="1203"/>
      <c r="K38" s="1203"/>
      <c r="L38" s="1203"/>
      <c r="M38" s="1203"/>
      <c r="N38" s="1203"/>
      <c r="O38" s="543"/>
      <c r="P38" s="543"/>
      <c r="Q38" s="543"/>
      <c r="R38" s="543"/>
      <c r="S38" s="543"/>
      <c r="T38" s="543"/>
      <c r="U38" s="543"/>
      <c r="V38" s="543"/>
      <c r="W38" s="543"/>
      <c r="X38" s="543"/>
      <c r="Y38" s="543"/>
      <c r="Z38" s="543"/>
      <c r="AA38" s="543"/>
      <c r="AB38" s="543"/>
      <c r="AC38" s="543"/>
      <c r="AD38" s="543"/>
    </row>
    <row r="39" spans="1:30" s="544" customFormat="1" x14ac:dyDescent="0.2">
      <c r="A39" s="1008" t="s">
        <v>368</v>
      </c>
      <c r="B39" s="991"/>
      <c r="C39" s="991"/>
      <c r="D39" s="991"/>
      <c r="E39" s="991"/>
      <c r="F39" s="991"/>
      <c r="G39" s="991"/>
      <c r="H39" s="991"/>
      <c r="I39" s="991"/>
      <c r="J39" s="991"/>
      <c r="K39" s="991"/>
      <c r="L39" s="991"/>
      <c r="M39" s="991"/>
      <c r="N39" s="991"/>
      <c r="O39" s="543"/>
      <c r="P39" s="543"/>
      <c r="Q39" s="543"/>
      <c r="R39" s="543"/>
      <c r="S39" s="543"/>
      <c r="T39" s="543"/>
      <c r="U39" s="543"/>
      <c r="V39" s="543"/>
      <c r="W39" s="543"/>
      <c r="X39" s="543"/>
      <c r="Y39" s="543"/>
      <c r="Z39" s="543"/>
      <c r="AA39" s="543"/>
      <c r="AB39" s="543"/>
      <c r="AC39" s="543"/>
      <c r="AD39" s="543"/>
    </row>
    <row r="40" spans="1:30" x14ac:dyDescent="0.2">
      <c r="A40" s="541"/>
      <c r="B40" s="541"/>
      <c r="C40" s="541"/>
      <c r="D40" s="541"/>
      <c r="E40" s="541"/>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row>
    <row r="41" spans="1:30" ht="15" x14ac:dyDescent="0.25">
      <c r="A41" s="859" t="s">
        <v>589</v>
      </c>
      <c r="B41" s="543"/>
      <c r="C41" s="543"/>
      <c r="D41" s="543"/>
      <c r="E41" s="543"/>
      <c r="F41" s="543"/>
      <c r="G41" s="543"/>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row>
  </sheetData>
  <mergeCells count="7">
    <mergeCell ref="A5:A9"/>
    <mergeCell ref="A11:A15"/>
    <mergeCell ref="A38:N38"/>
    <mergeCell ref="A17:A21"/>
    <mergeCell ref="A29:A33"/>
    <mergeCell ref="A37:N37"/>
    <mergeCell ref="A23:A27"/>
  </mergeCells>
  <hyperlinks>
    <hyperlink ref="A1" location="Contents!A1" tooltip="Contents Page" display="Return to Contents Page"/>
    <hyperlink ref="P2" location="'1.4'!A41" display="(Go to Chart)"/>
  </hyperlinks>
  <pageMargins left="0.74803149606299213" right="0.74803149606299213" top="0.52" bottom="0.98425196850393704" header="0.51181102362204722" footer="0.51181102362204722"/>
  <pageSetup paperSize="9" scale="7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104"/>
  <sheetViews>
    <sheetView showGridLines="0" zoomScaleNormal="100" workbookViewId="0">
      <pane xSplit="2" ySplit="4" topLeftCell="C5" activePane="bottomRight" state="frozen"/>
      <selection pane="topRight"/>
      <selection pane="bottomLeft"/>
      <selection pane="bottomRight" activeCell="A2" sqref="A2"/>
    </sheetView>
  </sheetViews>
  <sheetFormatPr defaultColWidth="9.28515625" defaultRowHeight="12.75" x14ac:dyDescent="0.2"/>
  <cols>
    <col min="1" max="1" width="6.7109375" style="182" customWidth="1"/>
    <col min="2" max="2" width="44.28515625" style="183" customWidth="1"/>
    <col min="3" max="21" width="7.42578125" style="186" customWidth="1"/>
    <col min="22" max="22" width="0.28515625" style="260" customWidth="1"/>
    <col min="23" max="23" width="11.7109375" style="182" customWidth="1"/>
    <col min="24" max="24" width="23" style="182" customWidth="1"/>
    <col min="25" max="16384" width="9.28515625" style="182"/>
  </cols>
  <sheetData>
    <row r="1" spans="1:24" ht="16.5" customHeight="1" x14ac:dyDescent="0.2">
      <c r="A1" s="124" t="s">
        <v>85</v>
      </c>
      <c r="U1" s="839"/>
      <c r="W1" s="260"/>
    </row>
    <row r="2" spans="1:24" ht="17.25" x14ac:dyDescent="0.25">
      <c r="A2" s="858" t="s">
        <v>371</v>
      </c>
      <c r="U2" s="839"/>
      <c r="W2" s="870"/>
    </row>
    <row r="3" spans="1:24" ht="15.75" x14ac:dyDescent="0.25">
      <c r="A3" s="809"/>
      <c r="S3" s="332"/>
      <c r="T3" s="332"/>
      <c r="U3" s="871"/>
      <c r="W3" s="870"/>
    </row>
    <row r="4" spans="1:24" s="187" customFormat="1" ht="94.5" customHeight="1" x14ac:dyDescent="0.2">
      <c r="A4" s="304"/>
      <c r="B4" s="305"/>
      <c r="C4" s="306" t="s">
        <v>206</v>
      </c>
      <c r="D4" s="306" t="s">
        <v>207</v>
      </c>
      <c r="E4" s="306" t="s">
        <v>208</v>
      </c>
      <c r="F4" s="306" t="s">
        <v>209</v>
      </c>
      <c r="G4" s="306" t="s">
        <v>210</v>
      </c>
      <c r="H4" s="306" t="s">
        <v>211</v>
      </c>
      <c r="I4" s="306" t="s">
        <v>212</v>
      </c>
      <c r="J4" s="306" t="s">
        <v>213</v>
      </c>
      <c r="K4" s="306" t="s">
        <v>214</v>
      </c>
      <c r="L4" s="306" t="s">
        <v>33</v>
      </c>
      <c r="M4" s="306" t="s">
        <v>215</v>
      </c>
      <c r="N4" s="306" t="s">
        <v>216</v>
      </c>
      <c r="O4" s="306" t="s">
        <v>217</v>
      </c>
      <c r="P4" s="306" t="s">
        <v>218</v>
      </c>
      <c r="Q4" s="306" t="s">
        <v>219</v>
      </c>
      <c r="R4" s="306" t="s">
        <v>220</v>
      </c>
      <c r="S4" s="306" t="s">
        <v>221</v>
      </c>
      <c r="T4" s="562" t="s">
        <v>222</v>
      </c>
      <c r="U4" s="562" t="s">
        <v>123</v>
      </c>
      <c r="V4" s="563"/>
      <c r="W4" s="872"/>
    </row>
    <row r="5" spans="1:24" ht="21" customHeight="1" x14ac:dyDescent="0.2">
      <c r="A5" s="1192" t="s">
        <v>372</v>
      </c>
      <c r="B5" s="684" t="s">
        <v>353</v>
      </c>
      <c r="C5" s="686">
        <v>90</v>
      </c>
      <c r="D5" s="686">
        <v>49</v>
      </c>
      <c r="E5" s="686">
        <v>125</v>
      </c>
      <c r="F5" s="686">
        <v>68</v>
      </c>
      <c r="G5" s="686">
        <v>86</v>
      </c>
      <c r="H5" s="686">
        <v>166</v>
      </c>
      <c r="I5" s="686">
        <v>176</v>
      </c>
      <c r="J5" s="686">
        <v>112</v>
      </c>
      <c r="K5" s="686">
        <v>142</v>
      </c>
      <c r="L5" s="686">
        <v>191</v>
      </c>
      <c r="M5" s="686">
        <v>159</v>
      </c>
      <c r="N5" s="686">
        <v>159</v>
      </c>
      <c r="O5" s="686">
        <v>81</v>
      </c>
      <c r="P5" s="686">
        <v>127</v>
      </c>
      <c r="Q5" s="686">
        <v>191</v>
      </c>
      <c r="R5" s="686">
        <v>131</v>
      </c>
      <c r="S5" s="686">
        <v>103</v>
      </c>
      <c r="T5" s="686">
        <v>155</v>
      </c>
      <c r="U5" s="696">
        <f t="shared" ref="U5:U14" si="0">SUM(C5:T5)</f>
        <v>2311</v>
      </c>
      <c r="V5" s="696"/>
      <c r="W5" s="651"/>
      <c r="X5" s="685"/>
    </row>
    <row r="6" spans="1:24" ht="21" customHeight="1" x14ac:dyDescent="0.2">
      <c r="A6" s="1196"/>
      <c r="B6" s="685" t="s">
        <v>354</v>
      </c>
      <c r="C6" s="688">
        <v>113</v>
      </c>
      <c r="D6" s="688">
        <v>72</v>
      </c>
      <c r="E6" s="688">
        <v>223</v>
      </c>
      <c r="F6" s="688">
        <v>72</v>
      </c>
      <c r="G6" s="688">
        <v>121</v>
      </c>
      <c r="H6" s="688">
        <v>249</v>
      </c>
      <c r="I6" s="688">
        <v>261</v>
      </c>
      <c r="J6" s="688">
        <v>123</v>
      </c>
      <c r="K6" s="688">
        <v>168</v>
      </c>
      <c r="L6" s="688">
        <v>271</v>
      </c>
      <c r="M6" s="688">
        <v>241</v>
      </c>
      <c r="N6" s="688">
        <v>198</v>
      </c>
      <c r="O6" s="688">
        <v>144</v>
      </c>
      <c r="P6" s="688">
        <v>157</v>
      </c>
      <c r="Q6" s="688">
        <v>292</v>
      </c>
      <c r="R6" s="688">
        <v>151</v>
      </c>
      <c r="S6" s="688">
        <v>189</v>
      </c>
      <c r="T6" s="688">
        <v>227</v>
      </c>
      <c r="U6" s="689">
        <f t="shared" si="0"/>
        <v>3272</v>
      </c>
      <c r="V6" s="689"/>
      <c r="W6" s="651"/>
      <c r="X6" s="685"/>
    </row>
    <row r="7" spans="1:24" ht="21" customHeight="1" x14ac:dyDescent="0.2">
      <c r="A7" s="1196"/>
      <c r="B7" s="684" t="s">
        <v>355</v>
      </c>
      <c r="C7" s="686">
        <v>123</v>
      </c>
      <c r="D7" s="686">
        <v>70</v>
      </c>
      <c r="E7" s="686">
        <v>225</v>
      </c>
      <c r="F7" s="686">
        <v>74</v>
      </c>
      <c r="G7" s="686">
        <v>151</v>
      </c>
      <c r="H7" s="686">
        <v>233</v>
      </c>
      <c r="I7" s="686">
        <v>274</v>
      </c>
      <c r="J7" s="686">
        <v>159</v>
      </c>
      <c r="K7" s="686">
        <v>219</v>
      </c>
      <c r="L7" s="686">
        <v>309</v>
      </c>
      <c r="M7" s="686">
        <v>270</v>
      </c>
      <c r="N7" s="686">
        <v>247</v>
      </c>
      <c r="O7" s="686">
        <v>140</v>
      </c>
      <c r="P7" s="686">
        <v>170</v>
      </c>
      <c r="Q7" s="686">
        <v>313</v>
      </c>
      <c r="R7" s="686">
        <v>200</v>
      </c>
      <c r="S7" s="686">
        <v>183</v>
      </c>
      <c r="T7" s="686">
        <v>242</v>
      </c>
      <c r="U7" s="696">
        <f t="shared" si="0"/>
        <v>3602</v>
      </c>
      <c r="V7" s="696"/>
      <c r="W7" s="651"/>
      <c r="X7" s="685"/>
    </row>
    <row r="8" spans="1:24" ht="21" hidden="1" customHeight="1" x14ac:dyDescent="0.2">
      <c r="A8" s="1196"/>
      <c r="B8" s="685" t="s">
        <v>356</v>
      </c>
      <c r="C8" s="703"/>
      <c r="D8" s="688"/>
      <c r="E8" s="688"/>
      <c r="F8" s="688"/>
      <c r="G8" s="688"/>
      <c r="H8" s="688"/>
      <c r="I8" s="688"/>
      <c r="J8" s="688"/>
      <c r="K8" s="688"/>
      <c r="L8" s="688"/>
      <c r="M8" s="688"/>
      <c r="N8" s="688"/>
      <c r="O8" s="688"/>
      <c r="P8" s="688"/>
      <c r="Q8" s="688"/>
      <c r="R8" s="688"/>
      <c r="S8" s="688"/>
      <c r="T8" s="688"/>
      <c r="U8" s="689">
        <f t="shared" si="0"/>
        <v>0</v>
      </c>
      <c r="V8" s="689"/>
      <c r="W8" s="651"/>
      <c r="X8" s="685"/>
    </row>
    <row r="9" spans="1:24" ht="21" customHeight="1" x14ac:dyDescent="0.2">
      <c r="A9" s="1196"/>
      <c r="B9" s="685" t="s">
        <v>362</v>
      </c>
      <c r="C9" s="688">
        <f>SUM(C5:C8)</f>
        <v>326</v>
      </c>
      <c r="D9" s="688">
        <f t="shared" ref="D9:M9" si="1">SUM(D5:D8)</f>
        <v>191</v>
      </c>
      <c r="E9" s="688">
        <f t="shared" si="1"/>
        <v>573</v>
      </c>
      <c r="F9" s="688">
        <f t="shared" si="1"/>
        <v>214</v>
      </c>
      <c r="G9" s="688">
        <f t="shared" si="1"/>
        <v>358</v>
      </c>
      <c r="H9" s="688">
        <f t="shared" si="1"/>
        <v>648</v>
      </c>
      <c r="I9" s="688">
        <f t="shared" si="1"/>
        <v>711</v>
      </c>
      <c r="J9" s="688">
        <f t="shared" si="1"/>
        <v>394</v>
      </c>
      <c r="K9" s="688">
        <f t="shared" si="1"/>
        <v>529</v>
      </c>
      <c r="L9" s="688">
        <f t="shared" si="1"/>
        <v>771</v>
      </c>
      <c r="M9" s="688">
        <f t="shared" si="1"/>
        <v>670</v>
      </c>
      <c r="N9" s="688">
        <f>SUM(N5:N8)</f>
        <v>604</v>
      </c>
      <c r="O9" s="688">
        <f t="shared" ref="O9:T9" si="2">SUM(O5:O8)</f>
        <v>365</v>
      </c>
      <c r="P9" s="688">
        <f t="shared" si="2"/>
        <v>454</v>
      </c>
      <c r="Q9" s="688">
        <f t="shared" si="2"/>
        <v>796</v>
      </c>
      <c r="R9" s="688">
        <f t="shared" si="2"/>
        <v>482</v>
      </c>
      <c r="S9" s="688">
        <f t="shared" si="2"/>
        <v>475</v>
      </c>
      <c r="T9" s="688">
        <f t="shared" si="2"/>
        <v>624</v>
      </c>
      <c r="U9" s="689">
        <f t="shared" si="0"/>
        <v>9185</v>
      </c>
      <c r="V9" s="689"/>
      <c r="W9" s="651"/>
      <c r="X9" s="685"/>
    </row>
    <row r="10" spans="1:24" ht="21" hidden="1" customHeight="1" x14ac:dyDescent="0.2">
      <c r="A10" s="1196"/>
      <c r="B10" s="664" t="s">
        <v>291</v>
      </c>
      <c r="C10" s="688">
        <v>136</v>
      </c>
      <c r="D10" s="688">
        <v>108</v>
      </c>
      <c r="E10" s="688">
        <v>224</v>
      </c>
      <c r="F10" s="688">
        <v>70</v>
      </c>
      <c r="G10" s="688">
        <v>134</v>
      </c>
      <c r="H10" s="688">
        <v>225</v>
      </c>
      <c r="I10" s="688">
        <v>251</v>
      </c>
      <c r="J10" s="688">
        <v>114</v>
      </c>
      <c r="K10" s="688">
        <v>214</v>
      </c>
      <c r="L10" s="688">
        <v>295</v>
      </c>
      <c r="M10" s="688">
        <v>273</v>
      </c>
      <c r="N10" s="688">
        <v>205</v>
      </c>
      <c r="O10" s="688">
        <v>143</v>
      </c>
      <c r="P10" s="688">
        <v>185</v>
      </c>
      <c r="Q10" s="688">
        <v>305</v>
      </c>
      <c r="R10" s="688">
        <v>146</v>
      </c>
      <c r="S10" s="688">
        <v>161</v>
      </c>
      <c r="T10" s="688">
        <v>210</v>
      </c>
      <c r="U10" s="689">
        <f t="shared" si="0"/>
        <v>3399</v>
      </c>
      <c r="V10" s="689"/>
      <c r="W10" s="651"/>
      <c r="X10" s="664"/>
    </row>
    <row r="11" spans="1:24" s="506" customFormat="1" ht="21" hidden="1" customHeight="1" x14ac:dyDescent="0.2">
      <c r="A11" s="1196"/>
      <c r="B11" s="685" t="s">
        <v>292</v>
      </c>
      <c r="C11" s="688">
        <v>107</v>
      </c>
      <c r="D11" s="688">
        <v>100</v>
      </c>
      <c r="E11" s="688">
        <v>190</v>
      </c>
      <c r="F11" s="688">
        <v>74</v>
      </c>
      <c r="G11" s="688">
        <v>110</v>
      </c>
      <c r="H11" s="688">
        <v>196</v>
      </c>
      <c r="I11" s="688">
        <v>223</v>
      </c>
      <c r="J11" s="688">
        <v>130</v>
      </c>
      <c r="K11" s="688">
        <v>186</v>
      </c>
      <c r="L11" s="688">
        <v>248</v>
      </c>
      <c r="M11" s="688">
        <v>222</v>
      </c>
      <c r="N11" s="688">
        <v>183</v>
      </c>
      <c r="O11" s="688">
        <v>119</v>
      </c>
      <c r="P11" s="688">
        <v>143</v>
      </c>
      <c r="Q11" s="688">
        <v>215</v>
      </c>
      <c r="R11" s="688">
        <v>137</v>
      </c>
      <c r="S11" s="688">
        <v>158</v>
      </c>
      <c r="T11" s="688">
        <v>191</v>
      </c>
      <c r="U11" s="689">
        <f t="shared" si="0"/>
        <v>2932</v>
      </c>
      <c r="V11" s="689"/>
      <c r="W11" s="651"/>
      <c r="X11" s="664"/>
    </row>
    <row r="12" spans="1:24" s="644" customFormat="1" ht="21" customHeight="1" x14ac:dyDescent="0.2">
      <c r="A12" s="1196"/>
      <c r="B12" s="695" t="s">
        <v>293</v>
      </c>
      <c r="C12" s="686">
        <v>111</v>
      </c>
      <c r="D12" s="686">
        <v>77</v>
      </c>
      <c r="E12" s="686">
        <v>191</v>
      </c>
      <c r="F12" s="686">
        <v>56</v>
      </c>
      <c r="G12" s="686">
        <v>113</v>
      </c>
      <c r="H12" s="686">
        <v>215</v>
      </c>
      <c r="I12" s="686">
        <v>213</v>
      </c>
      <c r="J12" s="686">
        <v>126</v>
      </c>
      <c r="K12" s="686">
        <v>181</v>
      </c>
      <c r="L12" s="686">
        <v>257</v>
      </c>
      <c r="M12" s="686">
        <v>196</v>
      </c>
      <c r="N12" s="686">
        <v>200</v>
      </c>
      <c r="O12" s="686">
        <v>116</v>
      </c>
      <c r="P12" s="686">
        <v>179</v>
      </c>
      <c r="Q12" s="686">
        <v>256</v>
      </c>
      <c r="R12" s="686">
        <v>169</v>
      </c>
      <c r="S12" s="686">
        <v>146</v>
      </c>
      <c r="T12" s="686">
        <v>192</v>
      </c>
      <c r="U12" s="696">
        <f t="shared" si="0"/>
        <v>2994</v>
      </c>
      <c r="V12" s="696"/>
      <c r="W12" s="651"/>
      <c r="X12" s="664"/>
    </row>
    <row r="13" spans="1:24" s="644" customFormat="1" ht="21" hidden="1" customHeight="1" x14ac:dyDescent="0.2">
      <c r="A13" s="1196"/>
      <c r="B13" s="684" t="s">
        <v>294</v>
      </c>
      <c r="C13" s="971">
        <v>111</v>
      </c>
      <c r="D13" s="686">
        <v>75</v>
      </c>
      <c r="E13" s="686">
        <v>173</v>
      </c>
      <c r="F13" s="686">
        <v>60</v>
      </c>
      <c r="G13" s="686">
        <v>113</v>
      </c>
      <c r="H13" s="686">
        <v>195</v>
      </c>
      <c r="I13" s="686">
        <v>214</v>
      </c>
      <c r="J13" s="686">
        <v>115</v>
      </c>
      <c r="K13" s="686">
        <v>157</v>
      </c>
      <c r="L13" s="686">
        <v>283</v>
      </c>
      <c r="M13" s="686">
        <v>215</v>
      </c>
      <c r="N13" s="686">
        <v>200</v>
      </c>
      <c r="O13" s="686">
        <v>131</v>
      </c>
      <c r="P13" s="686">
        <v>162</v>
      </c>
      <c r="Q13" s="686">
        <v>233</v>
      </c>
      <c r="R13" s="686">
        <v>140</v>
      </c>
      <c r="S13" s="686">
        <v>139</v>
      </c>
      <c r="T13" s="686">
        <v>166</v>
      </c>
      <c r="U13" s="696">
        <f t="shared" si="0"/>
        <v>2882</v>
      </c>
      <c r="V13" s="696"/>
      <c r="W13" s="651"/>
      <c r="X13" s="664"/>
    </row>
    <row r="14" spans="1:24" s="644" customFormat="1" ht="21" hidden="1" customHeight="1" x14ac:dyDescent="0.2">
      <c r="A14" s="1196"/>
      <c r="B14" s="685" t="s">
        <v>269</v>
      </c>
      <c r="C14" s="688">
        <f>SUM(C10:C13)</f>
        <v>465</v>
      </c>
      <c r="D14" s="688">
        <f t="shared" ref="D14:M14" si="3">SUM(D10:D13)</f>
        <v>360</v>
      </c>
      <c r="E14" s="688">
        <f t="shared" si="3"/>
        <v>778</v>
      </c>
      <c r="F14" s="688">
        <f t="shared" si="3"/>
        <v>260</v>
      </c>
      <c r="G14" s="688">
        <f t="shared" si="3"/>
        <v>470</v>
      </c>
      <c r="H14" s="688">
        <f t="shared" si="3"/>
        <v>831</v>
      </c>
      <c r="I14" s="688">
        <f t="shared" si="3"/>
        <v>901</v>
      </c>
      <c r="J14" s="688">
        <f t="shared" si="3"/>
        <v>485</v>
      </c>
      <c r="K14" s="688">
        <f t="shared" si="3"/>
        <v>738</v>
      </c>
      <c r="L14" s="688">
        <f t="shared" si="3"/>
        <v>1083</v>
      </c>
      <c r="M14" s="688">
        <f t="shared" si="3"/>
        <v>906</v>
      </c>
      <c r="N14" s="688">
        <f>SUM(N10:N13)</f>
        <v>788</v>
      </c>
      <c r="O14" s="688">
        <f t="shared" ref="O14:T14" si="4">SUM(O10:O13)</f>
        <v>509</v>
      </c>
      <c r="P14" s="688">
        <f t="shared" si="4"/>
        <v>669</v>
      </c>
      <c r="Q14" s="688">
        <f t="shared" si="4"/>
        <v>1009</v>
      </c>
      <c r="R14" s="688">
        <f t="shared" si="4"/>
        <v>592</v>
      </c>
      <c r="S14" s="688">
        <f t="shared" si="4"/>
        <v>604</v>
      </c>
      <c r="T14" s="688">
        <f t="shared" si="4"/>
        <v>759</v>
      </c>
      <c r="U14" s="689">
        <f t="shared" si="0"/>
        <v>12207</v>
      </c>
      <c r="V14" s="689"/>
      <c r="W14" s="651"/>
      <c r="X14" s="664"/>
    </row>
    <row r="15" spans="1:24" ht="21" customHeight="1" x14ac:dyDescent="0.2">
      <c r="A15" s="1196"/>
      <c r="B15" s="190" t="s">
        <v>582</v>
      </c>
      <c r="C15" s="931">
        <f>C7-C12</f>
        <v>12</v>
      </c>
      <c r="D15" s="931">
        <f t="shared" ref="D15:T15" si="5">D7-D12</f>
        <v>-7</v>
      </c>
      <c r="E15" s="931">
        <f t="shared" si="5"/>
        <v>34</v>
      </c>
      <c r="F15" s="931">
        <f t="shared" si="5"/>
        <v>18</v>
      </c>
      <c r="G15" s="931">
        <f t="shared" si="5"/>
        <v>38</v>
      </c>
      <c r="H15" s="931">
        <f t="shared" si="5"/>
        <v>18</v>
      </c>
      <c r="I15" s="931">
        <f t="shared" si="5"/>
        <v>61</v>
      </c>
      <c r="J15" s="931">
        <f t="shared" si="5"/>
        <v>33</v>
      </c>
      <c r="K15" s="931">
        <f t="shared" si="5"/>
        <v>38</v>
      </c>
      <c r="L15" s="931">
        <f t="shared" si="5"/>
        <v>52</v>
      </c>
      <c r="M15" s="931">
        <f t="shared" si="5"/>
        <v>74</v>
      </c>
      <c r="N15" s="931">
        <f t="shared" si="5"/>
        <v>47</v>
      </c>
      <c r="O15" s="931">
        <f t="shared" si="5"/>
        <v>24</v>
      </c>
      <c r="P15" s="931">
        <f t="shared" si="5"/>
        <v>-9</v>
      </c>
      <c r="Q15" s="931">
        <f t="shared" si="5"/>
        <v>57</v>
      </c>
      <c r="R15" s="931">
        <f t="shared" si="5"/>
        <v>31</v>
      </c>
      <c r="S15" s="931">
        <f t="shared" si="5"/>
        <v>37</v>
      </c>
      <c r="T15" s="931">
        <f t="shared" si="5"/>
        <v>50</v>
      </c>
      <c r="U15" s="932">
        <f>U7-U12</f>
        <v>608</v>
      </c>
      <c r="V15" s="932"/>
      <c r="W15" s="651"/>
      <c r="X15" s="664"/>
    </row>
    <row r="16" spans="1:24" s="644" customFormat="1" ht="21" customHeight="1" x14ac:dyDescent="0.2">
      <c r="A16" s="1196"/>
      <c r="B16" s="684" t="s">
        <v>584</v>
      </c>
      <c r="C16" s="686">
        <f>C7-C6</f>
        <v>10</v>
      </c>
      <c r="D16" s="686">
        <f t="shared" ref="D16:U16" si="6">D7-D6</f>
        <v>-2</v>
      </c>
      <c r="E16" s="686">
        <f t="shared" si="6"/>
        <v>2</v>
      </c>
      <c r="F16" s="686">
        <f t="shared" si="6"/>
        <v>2</v>
      </c>
      <c r="G16" s="686">
        <f t="shared" si="6"/>
        <v>30</v>
      </c>
      <c r="H16" s="686">
        <f t="shared" si="6"/>
        <v>-16</v>
      </c>
      <c r="I16" s="686">
        <f t="shared" si="6"/>
        <v>13</v>
      </c>
      <c r="J16" s="686">
        <f t="shared" si="6"/>
        <v>36</v>
      </c>
      <c r="K16" s="686">
        <f t="shared" si="6"/>
        <v>51</v>
      </c>
      <c r="L16" s="686">
        <f t="shared" si="6"/>
        <v>38</v>
      </c>
      <c r="M16" s="686">
        <f t="shared" si="6"/>
        <v>29</v>
      </c>
      <c r="N16" s="686">
        <f t="shared" si="6"/>
        <v>49</v>
      </c>
      <c r="O16" s="686">
        <f t="shared" si="6"/>
        <v>-4</v>
      </c>
      <c r="P16" s="686">
        <f t="shared" si="6"/>
        <v>13</v>
      </c>
      <c r="Q16" s="686">
        <f t="shared" si="6"/>
        <v>21</v>
      </c>
      <c r="R16" s="686">
        <f t="shared" si="6"/>
        <v>49</v>
      </c>
      <c r="S16" s="686">
        <f t="shared" si="6"/>
        <v>-6</v>
      </c>
      <c r="T16" s="686">
        <f t="shared" si="6"/>
        <v>15</v>
      </c>
      <c r="U16" s="696">
        <f t="shared" si="6"/>
        <v>330</v>
      </c>
      <c r="V16" s="696"/>
      <c r="W16" s="651"/>
      <c r="X16" s="664"/>
    </row>
    <row r="17" spans="1:24" s="317" customFormat="1" ht="21" customHeight="1" x14ac:dyDescent="0.2">
      <c r="A17" s="316"/>
      <c r="B17" s="658"/>
      <c r="C17" s="531"/>
      <c r="D17" s="531"/>
      <c r="E17" s="531"/>
      <c r="F17" s="531"/>
      <c r="G17" s="531"/>
      <c r="H17" s="531"/>
      <c r="I17" s="531"/>
      <c r="J17" s="531"/>
      <c r="K17" s="531"/>
      <c r="L17" s="531"/>
      <c r="M17" s="531"/>
      <c r="N17" s="531"/>
      <c r="O17" s="531"/>
      <c r="P17" s="531"/>
      <c r="Q17" s="531"/>
      <c r="R17" s="531"/>
      <c r="S17" s="531"/>
      <c r="T17" s="531"/>
      <c r="U17" s="339"/>
      <c r="V17" s="339"/>
      <c r="W17" s="661"/>
      <c r="X17" s="685"/>
    </row>
    <row r="18" spans="1:24" ht="21" customHeight="1" x14ac:dyDescent="0.2">
      <c r="A18" s="1196" t="s">
        <v>373</v>
      </c>
      <c r="B18" s="684" t="s">
        <v>353</v>
      </c>
      <c r="C18" s="686">
        <v>47</v>
      </c>
      <c r="D18" s="686">
        <v>33</v>
      </c>
      <c r="E18" s="686">
        <v>96</v>
      </c>
      <c r="F18" s="686">
        <v>27</v>
      </c>
      <c r="G18" s="686">
        <v>106</v>
      </c>
      <c r="H18" s="686">
        <v>104</v>
      </c>
      <c r="I18" s="686">
        <v>137</v>
      </c>
      <c r="J18" s="686">
        <v>80</v>
      </c>
      <c r="K18" s="686">
        <v>131</v>
      </c>
      <c r="L18" s="686">
        <v>171</v>
      </c>
      <c r="M18" s="686">
        <v>90</v>
      </c>
      <c r="N18" s="686">
        <v>129</v>
      </c>
      <c r="O18" s="686">
        <v>82</v>
      </c>
      <c r="P18" s="686">
        <v>136</v>
      </c>
      <c r="Q18" s="686">
        <v>171</v>
      </c>
      <c r="R18" s="686">
        <v>108</v>
      </c>
      <c r="S18" s="686">
        <v>49</v>
      </c>
      <c r="T18" s="686">
        <v>114</v>
      </c>
      <c r="U18" s="696">
        <f t="shared" ref="U18:U27" si="7">SUM(C18:T18)</f>
        <v>1811</v>
      </c>
      <c r="V18" s="696"/>
      <c r="W18" s="651"/>
      <c r="X18" s="685"/>
    </row>
    <row r="19" spans="1:24" ht="21" customHeight="1" x14ac:dyDescent="0.2">
      <c r="A19" s="1196"/>
      <c r="B19" s="685" t="s">
        <v>354</v>
      </c>
      <c r="C19" s="688">
        <v>130</v>
      </c>
      <c r="D19" s="688">
        <v>74</v>
      </c>
      <c r="E19" s="688">
        <v>144</v>
      </c>
      <c r="F19" s="688">
        <v>38</v>
      </c>
      <c r="G19" s="688">
        <v>73</v>
      </c>
      <c r="H19" s="688">
        <v>136</v>
      </c>
      <c r="I19" s="688">
        <v>131</v>
      </c>
      <c r="J19" s="688">
        <v>141</v>
      </c>
      <c r="K19" s="688">
        <v>146</v>
      </c>
      <c r="L19" s="688">
        <v>197</v>
      </c>
      <c r="M19" s="688">
        <v>199</v>
      </c>
      <c r="N19" s="688">
        <v>153</v>
      </c>
      <c r="O19" s="688">
        <v>79</v>
      </c>
      <c r="P19" s="688">
        <v>109</v>
      </c>
      <c r="Q19" s="688">
        <v>239</v>
      </c>
      <c r="R19" s="688">
        <v>122</v>
      </c>
      <c r="S19" s="688">
        <v>113</v>
      </c>
      <c r="T19" s="688">
        <v>197</v>
      </c>
      <c r="U19" s="689">
        <f t="shared" si="7"/>
        <v>2421</v>
      </c>
      <c r="V19" s="689"/>
      <c r="W19" s="651"/>
      <c r="X19" s="644"/>
    </row>
    <row r="20" spans="1:24" ht="21" customHeight="1" x14ac:dyDescent="0.2">
      <c r="A20" s="1196"/>
      <c r="B20" s="684" t="s">
        <v>355</v>
      </c>
      <c r="C20" s="686">
        <v>106</v>
      </c>
      <c r="D20" s="686">
        <v>70</v>
      </c>
      <c r="E20" s="686">
        <v>178</v>
      </c>
      <c r="F20" s="686">
        <v>83</v>
      </c>
      <c r="G20" s="686">
        <v>112</v>
      </c>
      <c r="H20" s="686">
        <v>219</v>
      </c>
      <c r="I20" s="686">
        <v>284</v>
      </c>
      <c r="J20" s="686">
        <v>89</v>
      </c>
      <c r="K20" s="686">
        <v>175</v>
      </c>
      <c r="L20" s="686">
        <v>228</v>
      </c>
      <c r="M20" s="686">
        <v>207</v>
      </c>
      <c r="N20" s="686">
        <v>212</v>
      </c>
      <c r="O20" s="686">
        <v>131</v>
      </c>
      <c r="P20" s="686">
        <v>150</v>
      </c>
      <c r="Q20" s="686">
        <v>276</v>
      </c>
      <c r="R20" s="686">
        <v>156</v>
      </c>
      <c r="S20" s="686">
        <v>134</v>
      </c>
      <c r="T20" s="686">
        <v>182</v>
      </c>
      <c r="U20" s="696">
        <f t="shared" si="7"/>
        <v>2992</v>
      </c>
      <c r="V20" s="696"/>
      <c r="W20" s="651"/>
      <c r="X20" s="644"/>
    </row>
    <row r="21" spans="1:24" ht="21" hidden="1" customHeight="1" x14ac:dyDescent="0.2">
      <c r="A21" s="1196"/>
      <c r="B21" s="685" t="s">
        <v>356</v>
      </c>
      <c r="C21" s="703"/>
      <c r="D21" s="688"/>
      <c r="E21" s="688"/>
      <c r="F21" s="688"/>
      <c r="G21" s="688"/>
      <c r="H21" s="688"/>
      <c r="I21" s="688"/>
      <c r="J21" s="688"/>
      <c r="K21" s="688"/>
      <c r="L21" s="688"/>
      <c r="M21" s="688"/>
      <c r="N21" s="688"/>
      <c r="O21" s="688"/>
      <c r="P21" s="688"/>
      <c r="Q21" s="688"/>
      <c r="R21" s="688"/>
      <c r="S21" s="688"/>
      <c r="T21" s="688"/>
      <c r="U21" s="689">
        <f t="shared" si="7"/>
        <v>0</v>
      </c>
      <c r="V21" s="689"/>
      <c r="W21" s="651"/>
      <c r="X21" s="644"/>
    </row>
    <row r="22" spans="1:24" ht="21" customHeight="1" x14ac:dyDescent="0.2">
      <c r="A22" s="1196"/>
      <c r="B22" s="685" t="s">
        <v>362</v>
      </c>
      <c r="C22" s="688">
        <f>SUM(C18:C21)</f>
        <v>283</v>
      </c>
      <c r="D22" s="688">
        <f t="shared" ref="D22:T22" si="8">SUM(D18:D21)</f>
        <v>177</v>
      </c>
      <c r="E22" s="688">
        <f t="shared" si="8"/>
        <v>418</v>
      </c>
      <c r="F22" s="688">
        <f t="shared" si="8"/>
        <v>148</v>
      </c>
      <c r="G22" s="688">
        <f t="shared" si="8"/>
        <v>291</v>
      </c>
      <c r="H22" s="688">
        <f t="shared" si="8"/>
        <v>459</v>
      </c>
      <c r="I22" s="688">
        <f t="shared" si="8"/>
        <v>552</v>
      </c>
      <c r="J22" s="688">
        <f t="shared" si="8"/>
        <v>310</v>
      </c>
      <c r="K22" s="688">
        <f t="shared" si="8"/>
        <v>452</v>
      </c>
      <c r="L22" s="688">
        <f t="shared" si="8"/>
        <v>596</v>
      </c>
      <c r="M22" s="688">
        <f t="shared" si="8"/>
        <v>496</v>
      </c>
      <c r="N22" s="688">
        <f t="shared" si="8"/>
        <v>494</v>
      </c>
      <c r="O22" s="688">
        <f t="shared" si="8"/>
        <v>292</v>
      </c>
      <c r="P22" s="688">
        <f t="shared" si="8"/>
        <v>395</v>
      </c>
      <c r="Q22" s="688">
        <f t="shared" si="8"/>
        <v>686</v>
      </c>
      <c r="R22" s="688">
        <f t="shared" si="8"/>
        <v>386</v>
      </c>
      <c r="S22" s="688">
        <f t="shared" si="8"/>
        <v>296</v>
      </c>
      <c r="T22" s="688">
        <f t="shared" si="8"/>
        <v>493</v>
      </c>
      <c r="U22" s="689">
        <f t="shared" si="7"/>
        <v>7224</v>
      </c>
      <c r="V22" s="689"/>
      <c r="W22" s="651"/>
      <c r="X22" s="644"/>
    </row>
    <row r="23" spans="1:24" ht="21" hidden="1" customHeight="1" x14ac:dyDescent="0.2">
      <c r="A23" s="1196"/>
      <c r="B23" s="664" t="s">
        <v>291</v>
      </c>
      <c r="C23" s="688">
        <v>105</v>
      </c>
      <c r="D23" s="688">
        <v>93</v>
      </c>
      <c r="E23" s="688">
        <v>212</v>
      </c>
      <c r="F23" s="688">
        <v>86</v>
      </c>
      <c r="G23" s="688">
        <v>121</v>
      </c>
      <c r="H23" s="688">
        <v>215</v>
      </c>
      <c r="I23" s="688">
        <v>224</v>
      </c>
      <c r="J23" s="688">
        <v>132</v>
      </c>
      <c r="K23" s="688">
        <v>190</v>
      </c>
      <c r="L23" s="688">
        <v>228</v>
      </c>
      <c r="M23" s="688">
        <v>190</v>
      </c>
      <c r="N23" s="688">
        <v>174</v>
      </c>
      <c r="O23" s="688">
        <v>102</v>
      </c>
      <c r="P23" s="688">
        <v>201</v>
      </c>
      <c r="Q23" s="688">
        <v>243</v>
      </c>
      <c r="R23" s="688">
        <v>130</v>
      </c>
      <c r="S23" s="688">
        <v>158</v>
      </c>
      <c r="T23" s="688">
        <v>207</v>
      </c>
      <c r="U23" s="689">
        <f t="shared" si="7"/>
        <v>3011</v>
      </c>
      <c r="V23" s="689"/>
      <c r="W23" s="651"/>
      <c r="X23" s="644"/>
    </row>
    <row r="24" spans="1:24" s="506" customFormat="1" ht="21" hidden="1" customHeight="1" x14ac:dyDescent="0.2">
      <c r="A24" s="1196"/>
      <c r="B24" s="685" t="s">
        <v>292</v>
      </c>
      <c r="C24" s="688">
        <v>118</v>
      </c>
      <c r="D24" s="688">
        <v>101</v>
      </c>
      <c r="E24" s="688">
        <v>197</v>
      </c>
      <c r="F24" s="688">
        <v>67</v>
      </c>
      <c r="G24" s="688">
        <v>102</v>
      </c>
      <c r="H24" s="688">
        <v>221</v>
      </c>
      <c r="I24" s="688">
        <v>220</v>
      </c>
      <c r="J24" s="688">
        <v>129</v>
      </c>
      <c r="K24" s="688">
        <v>199</v>
      </c>
      <c r="L24" s="688">
        <v>296</v>
      </c>
      <c r="M24" s="688">
        <v>286</v>
      </c>
      <c r="N24" s="688">
        <v>188</v>
      </c>
      <c r="O24" s="688">
        <v>122</v>
      </c>
      <c r="P24" s="688">
        <v>178</v>
      </c>
      <c r="Q24" s="688">
        <v>295</v>
      </c>
      <c r="R24" s="688">
        <v>113</v>
      </c>
      <c r="S24" s="688">
        <v>135</v>
      </c>
      <c r="T24" s="688">
        <v>195</v>
      </c>
      <c r="U24" s="689">
        <f t="shared" si="7"/>
        <v>3162</v>
      </c>
      <c r="V24" s="689"/>
      <c r="W24" s="651"/>
      <c r="X24" s="644"/>
    </row>
    <row r="25" spans="1:24" s="644" customFormat="1" ht="21" customHeight="1" x14ac:dyDescent="0.2">
      <c r="A25" s="1196"/>
      <c r="B25" s="695" t="s">
        <v>293</v>
      </c>
      <c r="C25" s="686">
        <v>123</v>
      </c>
      <c r="D25" s="686">
        <v>92</v>
      </c>
      <c r="E25" s="686">
        <v>221</v>
      </c>
      <c r="F25" s="686">
        <v>62</v>
      </c>
      <c r="G25" s="686">
        <v>97</v>
      </c>
      <c r="H25" s="686">
        <v>228</v>
      </c>
      <c r="I25" s="686">
        <v>199</v>
      </c>
      <c r="J25" s="686">
        <v>135</v>
      </c>
      <c r="K25" s="686">
        <v>221</v>
      </c>
      <c r="L25" s="686">
        <v>268</v>
      </c>
      <c r="M25" s="686">
        <v>239</v>
      </c>
      <c r="N25" s="686">
        <v>194</v>
      </c>
      <c r="O25" s="686">
        <v>120</v>
      </c>
      <c r="P25" s="686">
        <v>139</v>
      </c>
      <c r="Q25" s="686">
        <v>253</v>
      </c>
      <c r="R25" s="686">
        <v>151</v>
      </c>
      <c r="S25" s="686">
        <v>150</v>
      </c>
      <c r="T25" s="686">
        <v>171</v>
      </c>
      <c r="U25" s="696">
        <f t="shared" si="7"/>
        <v>3063</v>
      </c>
      <c r="V25" s="696"/>
      <c r="W25" s="651"/>
    </row>
    <row r="26" spans="1:24" s="644" customFormat="1" ht="21" hidden="1" customHeight="1" x14ac:dyDescent="0.2">
      <c r="A26" s="1196"/>
      <c r="B26" s="684" t="s">
        <v>294</v>
      </c>
      <c r="C26" s="971">
        <v>75</v>
      </c>
      <c r="D26" s="686">
        <v>49</v>
      </c>
      <c r="E26" s="686">
        <v>165</v>
      </c>
      <c r="F26" s="686">
        <v>64</v>
      </c>
      <c r="G26" s="686">
        <v>116</v>
      </c>
      <c r="H26" s="686">
        <v>179</v>
      </c>
      <c r="I26" s="686">
        <v>183</v>
      </c>
      <c r="J26" s="686">
        <v>111</v>
      </c>
      <c r="K26" s="686">
        <v>137</v>
      </c>
      <c r="L26" s="686">
        <v>192</v>
      </c>
      <c r="M26" s="686">
        <v>184</v>
      </c>
      <c r="N26" s="686">
        <v>170</v>
      </c>
      <c r="O26" s="686">
        <v>109</v>
      </c>
      <c r="P26" s="686">
        <v>121</v>
      </c>
      <c r="Q26" s="686">
        <v>249</v>
      </c>
      <c r="R26" s="686">
        <v>122</v>
      </c>
      <c r="S26" s="686">
        <v>104</v>
      </c>
      <c r="T26" s="686">
        <v>181</v>
      </c>
      <c r="U26" s="696">
        <f t="shared" si="7"/>
        <v>2511</v>
      </c>
      <c r="V26" s="696"/>
      <c r="W26" s="651"/>
    </row>
    <row r="27" spans="1:24" s="644" customFormat="1" ht="21" hidden="1" customHeight="1" x14ac:dyDescent="0.2">
      <c r="A27" s="1196"/>
      <c r="B27" s="685" t="s">
        <v>269</v>
      </c>
      <c r="C27" s="688">
        <f>SUM(C23:C26)</f>
        <v>421</v>
      </c>
      <c r="D27" s="688">
        <f t="shared" ref="D27:M27" si="9">SUM(D23:D26)</f>
        <v>335</v>
      </c>
      <c r="E27" s="688">
        <f t="shared" si="9"/>
        <v>795</v>
      </c>
      <c r="F27" s="688">
        <f t="shared" si="9"/>
        <v>279</v>
      </c>
      <c r="G27" s="688">
        <f t="shared" si="9"/>
        <v>436</v>
      </c>
      <c r="H27" s="688">
        <f t="shared" si="9"/>
        <v>843</v>
      </c>
      <c r="I27" s="688">
        <f t="shared" si="9"/>
        <v>826</v>
      </c>
      <c r="J27" s="688">
        <f t="shared" si="9"/>
        <v>507</v>
      </c>
      <c r="K27" s="688">
        <f t="shared" si="9"/>
        <v>747</v>
      </c>
      <c r="L27" s="688">
        <f t="shared" si="9"/>
        <v>984</v>
      </c>
      <c r="M27" s="688">
        <f t="shared" si="9"/>
        <v>899</v>
      </c>
      <c r="N27" s="688">
        <f>SUM(N23:N26)</f>
        <v>726</v>
      </c>
      <c r="O27" s="688">
        <f t="shared" ref="O27:T27" si="10">SUM(O23:O26)</f>
        <v>453</v>
      </c>
      <c r="P27" s="688">
        <f t="shared" si="10"/>
        <v>639</v>
      </c>
      <c r="Q27" s="688">
        <f t="shared" si="10"/>
        <v>1040</v>
      </c>
      <c r="R27" s="688">
        <f t="shared" si="10"/>
        <v>516</v>
      </c>
      <c r="S27" s="688">
        <f t="shared" si="10"/>
        <v>547</v>
      </c>
      <c r="T27" s="688">
        <f t="shared" si="10"/>
        <v>754</v>
      </c>
      <c r="U27" s="689">
        <f t="shared" si="7"/>
        <v>11747</v>
      </c>
      <c r="V27" s="689"/>
      <c r="W27" s="651"/>
    </row>
    <row r="28" spans="1:24" ht="21" customHeight="1" x14ac:dyDescent="0.2">
      <c r="A28" s="1196"/>
      <c r="B28" s="190" t="s">
        <v>582</v>
      </c>
      <c r="C28" s="931">
        <f>C20-C25</f>
        <v>-17</v>
      </c>
      <c r="D28" s="931">
        <f t="shared" ref="D28:T28" si="11">D20-D25</f>
        <v>-22</v>
      </c>
      <c r="E28" s="931">
        <f t="shared" si="11"/>
        <v>-43</v>
      </c>
      <c r="F28" s="931">
        <f t="shared" si="11"/>
        <v>21</v>
      </c>
      <c r="G28" s="931">
        <f t="shared" si="11"/>
        <v>15</v>
      </c>
      <c r="H28" s="931">
        <f t="shared" si="11"/>
        <v>-9</v>
      </c>
      <c r="I28" s="931">
        <f t="shared" si="11"/>
        <v>85</v>
      </c>
      <c r="J28" s="931">
        <f t="shared" si="11"/>
        <v>-46</v>
      </c>
      <c r="K28" s="931">
        <f t="shared" si="11"/>
        <v>-46</v>
      </c>
      <c r="L28" s="931">
        <f t="shared" si="11"/>
        <v>-40</v>
      </c>
      <c r="M28" s="931">
        <f t="shared" si="11"/>
        <v>-32</v>
      </c>
      <c r="N28" s="931">
        <f t="shared" si="11"/>
        <v>18</v>
      </c>
      <c r="O28" s="931">
        <f t="shared" si="11"/>
        <v>11</v>
      </c>
      <c r="P28" s="931">
        <f t="shared" si="11"/>
        <v>11</v>
      </c>
      <c r="Q28" s="931">
        <f t="shared" si="11"/>
        <v>23</v>
      </c>
      <c r="R28" s="931">
        <f t="shared" si="11"/>
        <v>5</v>
      </c>
      <c r="S28" s="931">
        <f t="shared" si="11"/>
        <v>-16</v>
      </c>
      <c r="T28" s="931">
        <f t="shared" si="11"/>
        <v>11</v>
      </c>
      <c r="U28" s="932">
        <f>U20-U25</f>
        <v>-71</v>
      </c>
      <c r="V28" s="932"/>
      <c r="W28" s="651"/>
      <c r="X28" s="644"/>
    </row>
    <row r="29" spans="1:24" s="644" customFormat="1" ht="21" customHeight="1" x14ac:dyDescent="0.2">
      <c r="A29" s="1196"/>
      <c r="B29" s="684" t="s">
        <v>584</v>
      </c>
      <c r="C29" s="686">
        <f>C20-C19</f>
        <v>-24</v>
      </c>
      <c r="D29" s="686">
        <f t="shared" ref="D29:U29" si="12">D20-D19</f>
        <v>-4</v>
      </c>
      <c r="E29" s="686">
        <f t="shared" si="12"/>
        <v>34</v>
      </c>
      <c r="F29" s="686">
        <f t="shared" si="12"/>
        <v>45</v>
      </c>
      <c r="G29" s="686">
        <f t="shared" si="12"/>
        <v>39</v>
      </c>
      <c r="H29" s="686">
        <f t="shared" si="12"/>
        <v>83</v>
      </c>
      <c r="I29" s="686">
        <f t="shared" si="12"/>
        <v>153</v>
      </c>
      <c r="J29" s="686">
        <f t="shared" si="12"/>
        <v>-52</v>
      </c>
      <c r="K29" s="686">
        <f t="shared" si="12"/>
        <v>29</v>
      </c>
      <c r="L29" s="686">
        <f t="shared" si="12"/>
        <v>31</v>
      </c>
      <c r="M29" s="686">
        <f t="shared" si="12"/>
        <v>8</v>
      </c>
      <c r="N29" s="686">
        <f t="shared" si="12"/>
        <v>59</v>
      </c>
      <c r="O29" s="686">
        <f t="shared" si="12"/>
        <v>52</v>
      </c>
      <c r="P29" s="686">
        <f t="shared" si="12"/>
        <v>41</v>
      </c>
      <c r="Q29" s="686">
        <f t="shared" si="12"/>
        <v>37</v>
      </c>
      <c r="R29" s="686">
        <f t="shared" si="12"/>
        <v>34</v>
      </c>
      <c r="S29" s="686">
        <f t="shared" si="12"/>
        <v>21</v>
      </c>
      <c r="T29" s="686">
        <f t="shared" si="12"/>
        <v>-15</v>
      </c>
      <c r="U29" s="696">
        <f t="shared" si="12"/>
        <v>571</v>
      </c>
      <c r="V29" s="696"/>
      <c r="W29" s="651"/>
    </row>
    <row r="30" spans="1:24" ht="21" customHeight="1" x14ac:dyDescent="0.2">
      <c r="A30" s="191"/>
      <c r="B30" s="736"/>
      <c r="C30" s="531"/>
      <c r="D30" s="531"/>
      <c r="E30" s="531"/>
      <c r="F30" s="531"/>
      <c r="G30" s="531"/>
      <c r="H30" s="531"/>
      <c r="I30" s="531"/>
      <c r="J30" s="531"/>
      <c r="K30" s="531"/>
      <c r="L30" s="531"/>
      <c r="M30" s="531"/>
      <c r="N30" s="531"/>
      <c r="O30" s="531"/>
      <c r="P30" s="531"/>
      <c r="Q30" s="531"/>
      <c r="R30" s="531"/>
      <c r="S30" s="531"/>
      <c r="T30" s="531"/>
      <c r="U30" s="339"/>
      <c r="V30" s="339"/>
      <c r="W30" s="651"/>
      <c r="X30" s="644"/>
    </row>
    <row r="31" spans="1:24" ht="21" customHeight="1" x14ac:dyDescent="0.2">
      <c r="A31" s="1196" t="s">
        <v>374</v>
      </c>
      <c r="B31" s="684" t="s">
        <v>353</v>
      </c>
      <c r="C31" s="686">
        <v>47</v>
      </c>
      <c r="D31" s="686">
        <v>33</v>
      </c>
      <c r="E31" s="686">
        <v>90</v>
      </c>
      <c r="F31" s="686">
        <v>27</v>
      </c>
      <c r="G31" s="686">
        <v>100</v>
      </c>
      <c r="H31" s="686">
        <v>101</v>
      </c>
      <c r="I31" s="686">
        <v>136</v>
      </c>
      <c r="J31" s="686">
        <v>79</v>
      </c>
      <c r="K31" s="686">
        <v>122</v>
      </c>
      <c r="L31" s="686">
        <v>171</v>
      </c>
      <c r="M31" s="686">
        <v>82</v>
      </c>
      <c r="N31" s="686">
        <v>122</v>
      </c>
      <c r="O31" s="686">
        <v>75</v>
      </c>
      <c r="P31" s="686">
        <v>129</v>
      </c>
      <c r="Q31" s="686">
        <v>158</v>
      </c>
      <c r="R31" s="686">
        <v>101</v>
      </c>
      <c r="S31" s="686">
        <v>48</v>
      </c>
      <c r="T31" s="686">
        <v>113</v>
      </c>
      <c r="U31" s="696">
        <f t="shared" ref="U31:U40" si="13">SUM(C31:T31)</f>
        <v>1734</v>
      </c>
      <c r="V31" s="696"/>
      <c r="W31" s="651"/>
      <c r="X31" s="644"/>
    </row>
    <row r="32" spans="1:24" ht="21" customHeight="1" x14ac:dyDescent="0.2">
      <c r="A32" s="1196"/>
      <c r="B32" s="685" t="s">
        <v>354</v>
      </c>
      <c r="C32" s="688">
        <v>123</v>
      </c>
      <c r="D32" s="688">
        <v>69</v>
      </c>
      <c r="E32" s="688">
        <v>136</v>
      </c>
      <c r="F32" s="688">
        <v>36</v>
      </c>
      <c r="G32" s="688">
        <v>69</v>
      </c>
      <c r="H32" s="688">
        <v>130</v>
      </c>
      <c r="I32" s="688">
        <v>128</v>
      </c>
      <c r="J32" s="688">
        <v>140</v>
      </c>
      <c r="K32" s="688">
        <v>135</v>
      </c>
      <c r="L32" s="688">
        <v>195</v>
      </c>
      <c r="M32" s="688">
        <v>195</v>
      </c>
      <c r="N32" s="688">
        <v>141</v>
      </c>
      <c r="O32" s="688">
        <v>76</v>
      </c>
      <c r="P32" s="688">
        <v>104</v>
      </c>
      <c r="Q32" s="688">
        <v>226</v>
      </c>
      <c r="R32" s="688">
        <v>118</v>
      </c>
      <c r="S32" s="688">
        <v>108</v>
      </c>
      <c r="T32" s="688">
        <v>194</v>
      </c>
      <c r="U32" s="689">
        <f t="shared" si="13"/>
        <v>2323</v>
      </c>
      <c r="V32" s="689"/>
      <c r="W32" s="651"/>
      <c r="X32" s="644"/>
    </row>
    <row r="33" spans="1:24" ht="21" customHeight="1" x14ac:dyDescent="0.2">
      <c r="A33" s="1196"/>
      <c r="B33" s="684" t="s">
        <v>355</v>
      </c>
      <c r="C33" s="686">
        <v>103</v>
      </c>
      <c r="D33" s="686">
        <v>60</v>
      </c>
      <c r="E33" s="686">
        <v>174</v>
      </c>
      <c r="F33" s="686">
        <v>82</v>
      </c>
      <c r="G33" s="686">
        <v>108</v>
      </c>
      <c r="H33" s="686">
        <v>206</v>
      </c>
      <c r="I33" s="686">
        <v>277</v>
      </c>
      <c r="J33" s="686">
        <v>86</v>
      </c>
      <c r="K33" s="686">
        <v>166</v>
      </c>
      <c r="L33" s="686">
        <v>225</v>
      </c>
      <c r="M33" s="686">
        <v>186</v>
      </c>
      <c r="N33" s="686">
        <v>208</v>
      </c>
      <c r="O33" s="686">
        <v>128</v>
      </c>
      <c r="P33" s="686">
        <v>144</v>
      </c>
      <c r="Q33" s="686">
        <v>247</v>
      </c>
      <c r="R33" s="686">
        <v>147</v>
      </c>
      <c r="S33" s="686">
        <v>126</v>
      </c>
      <c r="T33" s="686">
        <v>176</v>
      </c>
      <c r="U33" s="696">
        <f t="shared" si="13"/>
        <v>2849</v>
      </c>
      <c r="V33" s="696"/>
      <c r="W33" s="651"/>
      <c r="X33" s="644"/>
    </row>
    <row r="34" spans="1:24" ht="21" hidden="1" customHeight="1" x14ac:dyDescent="0.2">
      <c r="A34" s="1196"/>
      <c r="B34" s="685" t="s">
        <v>356</v>
      </c>
      <c r="C34" s="703"/>
      <c r="D34" s="688"/>
      <c r="E34" s="688"/>
      <c r="F34" s="688"/>
      <c r="G34" s="688"/>
      <c r="H34" s="688"/>
      <c r="I34" s="688"/>
      <c r="J34" s="688"/>
      <c r="K34" s="688"/>
      <c r="L34" s="688"/>
      <c r="M34" s="688"/>
      <c r="N34" s="688"/>
      <c r="O34" s="688"/>
      <c r="P34" s="688"/>
      <c r="Q34" s="688"/>
      <c r="R34" s="688"/>
      <c r="S34" s="688"/>
      <c r="T34" s="688"/>
      <c r="U34" s="689">
        <f t="shared" si="13"/>
        <v>0</v>
      </c>
      <c r="V34" s="689"/>
      <c r="W34" s="651"/>
      <c r="X34" s="644"/>
    </row>
    <row r="35" spans="1:24" ht="21" customHeight="1" x14ac:dyDescent="0.2">
      <c r="A35" s="1196"/>
      <c r="B35" s="190" t="s">
        <v>362</v>
      </c>
      <c r="C35" s="687">
        <f>SUM(C31:C34)</f>
        <v>273</v>
      </c>
      <c r="D35" s="687">
        <f t="shared" ref="D35:M35" si="14">SUM(D31:D34)</f>
        <v>162</v>
      </c>
      <c r="E35" s="687">
        <f t="shared" si="14"/>
        <v>400</v>
      </c>
      <c r="F35" s="687">
        <f t="shared" si="14"/>
        <v>145</v>
      </c>
      <c r="G35" s="687">
        <f t="shared" si="14"/>
        <v>277</v>
      </c>
      <c r="H35" s="687">
        <f t="shared" si="14"/>
        <v>437</v>
      </c>
      <c r="I35" s="687">
        <f t="shared" si="14"/>
        <v>541</v>
      </c>
      <c r="J35" s="687">
        <f t="shared" si="14"/>
        <v>305</v>
      </c>
      <c r="K35" s="687">
        <f t="shared" si="14"/>
        <v>423</v>
      </c>
      <c r="L35" s="687">
        <f t="shared" si="14"/>
        <v>591</v>
      </c>
      <c r="M35" s="687">
        <f t="shared" si="14"/>
        <v>463</v>
      </c>
      <c r="N35" s="687">
        <f>SUM(N31:N34)</f>
        <v>471</v>
      </c>
      <c r="O35" s="687">
        <f t="shared" ref="O35:T35" si="15">SUM(O31:O34)</f>
        <v>279</v>
      </c>
      <c r="P35" s="687">
        <f t="shared" si="15"/>
        <v>377</v>
      </c>
      <c r="Q35" s="687">
        <f t="shared" si="15"/>
        <v>631</v>
      </c>
      <c r="R35" s="687">
        <f t="shared" si="15"/>
        <v>366</v>
      </c>
      <c r="S35" s="687">
        <f t="shared" si="15"/>
        <v>282</v>
      </c>
      <c r="T35" s="687">
        <f t="shared" si="15"/>
        <v>483</v>
      </c>
      <c r="U35" s="697">
        <f t="shared" si="13"/>
        <v>6906</v>
      </c>
      <c r="V35" s="697"/>
      <c r="W35" s="651"/>
      <c r="X35" s="644"/>
    </row>
    <row r="36" spans="1:24" ht="21" hidden="1" customHeight="1" x14ac:dyDescent="0.2">
      <c r="A36" s="1196"/>
      <c r="B36" s="664" t="s">
        <v>291</v>
      </c>
      <c r="C36" s="688">
        <v>101</v>
      </c>
      <c r="D36" s="688">
        <v>87</v>
      </c>
      <c r="E36" s="688">
        <v>196</v>
      </c>
      <c r="F36" s="688">
        <v>81</v>
      </c>
      <c r="G36" s="688">
        <v>120</v>
      </c>
      <c r="H36" s="688">
        <v>202</v>
      </c>
      <c r="I36" s="688">
        <v>222</v>
      </c>
      <c r="J36" s="688">
        <v>128</v>
      </c>
      <c r="K36" s="688">
        <v>173</v>
      </c>
      <c r="L36" s="688">
        <v>219</v>
      </c>
      <c r="M36" s="688">
        <v>172</v>
      </c>
      <c r="N36" s="688">
        <v>158</v>
      </c>
      <c r="O36" s="688">
        <v>102</v>
      </c>
      <c r="P36" s="688">
        <v>189</v>
      </c>
      <c r="Q36" s="688">
        <v>187</v>
      </c>
      <c r="R36" s="688">
        <v>121</v>
      </c>
      <c r="S36" s="688">
        <v>144</v>
      </c>
      <c r="T36" s="688">
        <v>200</v>
      </c>
      <c r="U36" s="689">
        <f t="shared" si="13"/>
        <v>2802</v>
      </c>
      <c r="V36" s="689"/>
      <c r="W36" s="651"/>
      <c r="X36" s="644"/>
    </row>
    <row r="37" spans="1:24" s="506" customFormat="1" ht="21" hidden="1" customHeight="1" x14ac:dyDescent="0.2">
      <c r="A37" s="1196"/>
      <c r="B37" s="685" t="s">
        <v>292</v>
      </c>
      <c r="C37" s="688">
        <v>108</v>
      </c>
      <c r="D37" s="688">
        <v>97</v>
      </c>
      <c r="E37" s="688">
        <v>178</v>
      </c>
      <c r="F37" s="688">
        <v>60</v>
      </c>
      <c r="G37" s="688">
        <v>91</v>
      </c>
      <c r="H37" s="688">
        <v>214</v>
      </c>
      <c r="I37" s="688">
        <v>214</v>
      </c>
      <c r="J37" s="688">
        <v>125</v>
      </c>
      <c r="K37" s="688">
        <v>178</v>
      </c>
      <c r="L37" s="688">
        <v>290</v>
      </c>
      <c r="M37" s="688">
        <v>265</v>
      </c>
      <c r="N37" s="688">
        <v>179</v>
      </c>
      <c r="O37" s="688">
        <v>121</v>
      </c>
      <c r="P37" s="688">
        <v>170</v>
      </c>
      <c r="Q37" s="688">
        <v>268</v>
      </c>
      <c r="R37" s="688">
        <v>101</v>
      </c>
      <c r="S37" s="688">
        <v>131</v>
      </c>
      <c r="T37" s="688">
        <v>184</v>
      </c>
      <c r="U37" s="689">
        <f t="shared" si="13"/>
        <v>2974</v>
      </c>
      <c r="V37" s="689"/>
      <c r="W37" s="651"/>
      <c r="X37" s="644"/>
    </row>
    <row r="38" spans="1:24" s="644" customFormat="1" ht="21" customHeight="1" x14ac:dyDescent="0.2">
      <c r="A38" s="1196"/>
      <c r="B38" s="695" t="s">
        <v>293</v>
      </c>
      <c r="C38" s="686">
        <v>114</v>
      </c>
      <c r="D38" s="686">
        <v>88</v>
      </c>
      <c r="E38" s="686">
        <v>208</v>
      </c>
      <c r="F38" s="686">
        <v>59</v>
      </c>
      <c r="G38" s="686">
        <v>93</v>
      </c>
      <c r="H38" s="686">
        <v>205</v>
      </c>
      <c r="I38" s="686">
        <v>186</v>
      </c>
      <c r="J38" s="686">
        <v>134</v>
      </c>
      <c r="K38" s="686">
        <v>205</v>
      </c>
      <c r="L38" s="686">
        <v>262</v>
      </c>
      <c r="M38" s="686">
        <v>229</v>
      </c>
      <c r="N38" s="686">
        <v>180</v>
      </c>
      <c r="O38" s="686">
        <v>119</v>
      </c>
      <c r="P38" s="686">
        <v>132</v>
      </c>
      <c r="Q38" s="686">
        <v>229</v>
      </c>
      <c r="R38" s="686">
        <v>142</v>
      </c>
      <c r="S38" s="686">
        <v>142</v>
      </c>
      <c r="T38" s="686">
        <v>162</v>
      </c>
      <c r="U38" s="696">
        <f t="shared" si="13"/>
        <v>2889</v>
      </c>
      <c r="V38" s="696"/>
      <c r="W38" s="651"/>
    </row>
    <row r="39" spans="1:24" s="644" customFormat="1" ht="21" hidden="1" customHeight="1" x14ac:dyDescent="0.2">
      <c r="A39" s="1196"/>
      <c r="B39" s="684" t="s">
        <v>294</v>
      </c>
      <c r="C39" s="971">
        <v>71</v>
      </c>
      <c r="D39" s="686">
        <v>45</v>
      </c>
      <c r="E39" s="686">
        <v>157</v>
      </c>
      <c r="F39" s="686">
        <v>63</v>
      </c>
      <c r="G39" s="686">
        <v>102</v>
      </c>
      <c r="H39" s="686">
        <v>167</v>
      </c>
      <c r="I39" s="686">
        <v>177</v>
      </c>
      <c r="J39" s="686">
        <v>108</v>
      </c>
      <c r="K39" s="686">
        <v>126</v>
      </c>
      <c r="L39" s="686">
        <v>185</v>
      </c>
      <c r="M39" s="686">
        <v>179</v>
      </c>
      <c r="N39" s="686">
        <v>160</v>
      </c>
      <c r="O39" s="686">
        <v>105</v>
      </c>
      <c r="P39" s="686">
        <v>113</v>
      </c>
      <c r="Q39" s="686">
        <v>232</v>
      </c>
      <c r="R39" s="686">
        <v>113</v>
      </c>
      <c r="S39" s="686">
        <v>99</v>
      </c>
      <c r="T39" s="686">
        <v>177</v>
      </c>
      <c r="U39" s="696">
        <f t="shared" si="13"/>
        <v>2379</v>
      </c>
      <c r="V39" s="696"/>
      <c r="W39" s="651"/>
    </row>
    <row r="40" spans="1:24" s="644" customFormat="1" ht="21" hidden="1" customHeight="1" x14ac:dyDescent="0.2">
      <c r="A40" s="1196"/>
      <c r="B40" s="685" t="s">
        <v>269</v>
      </c>
      <c r="C40" s="688">
        <f>SUM(C36:C39)</f>
        <v>394</v>
      </c>
      <c r="D40" s="688">
        <f t="shared" ref="D40:M40" si="16">SUM(D36:D39)</f>
        <v>317</v>
      </c>
      <c r="E40" s="688">
        <f t="shared" si="16"/>
        <v>739</v>
      </c>
      <c r="F40" s="688">
        <f t="shared" si="16"/>
        <v>263</v>
      </c>
      <c r="G40" s="688">
        <f t="shared" si="16"/>
        <v>406</v>
      </c>
      <c r="H40" s="688">
        <f t="shared" si="16"/>
        <v>788</v>
      </c>
      <c r="I40" s="688">
        <f t="shared" si="16"/>
        <v>799</v>
      </c>
      <c r="J40" s="688">
        <f t="shared" si="16"/>
        <v>495</v>
      </c>
      <c r="K40" s="688">
        <f t="shared" si="16"/>
        <v>682</v>
      </c>
      <c r="L40" s="688">
        <f t="shared" si="16"/>
        <v>956</v>
      </c>
      <c r="M40" s="688">
        <f t="shared" si="16"/>
        <v>845</v>
      </c>
      <c r="N40" s="688">
        <f>SUM(N36:N39)</f>
        <v>677</v>
      </c>
      <c r="O40" s="688">
        <f t="shared" ref="O40:T40" si="17">SUM(O36:O39)</f>
        <v>447</v>
      </c>
      <c r="P40" s="688">
        <f t="shared" si="17"/>
        <v>604</v>
      </c>
      <c r="Q40" s="688">
        <f t="shared" si="17"/>
        <v>916</v>
      </c>
      <c r="R40" s="688">
        <f t="shared" si="17"/>
        <v>477</v>
      </c>
      <c r="S40" s="688">
        <f t="shared" si="17"/>
        <v>516</v>
      </c>
      <c r="T40" s="688">
        <f t="shared" si="17"/>
        <v>723</v>
      </c>
      <c r="U40" s="689">
        <f t="shared" si="13"/>
        <v>11044</v>
      </c>
      <c r="V40" s="689"/>
      <c r="W40" s="651"/>
    </row>
    <row r="41" spans="1:24" ht="21" customHeight="1" x14ac:dyDescent="0.2">
      <c r="A41" s="1196"/>
      <c r="B41" s="190" t="s">
        <v>582</v>
      </c>
      <c r="C41" s="931">
        <f>C33-C38</f>
        <v>-11</v>
      </c>
      <c r="D41" s="931">
        <f t="shared" ref="D41:T41" si="18">D33-D38</f>
        <v>-28</v>
      </c>
      <c r="E41" s="931">
        <f t="shared" si="18"/>
        <v>-34</v>
      </c>
      <c r="F41" s="931">
        <f t="shared" si="18"/>
        <v>23</v>
      </c>
      <c r="G41" s="931">
        <f t="shared" si="18"/>
        <v>15</v>
      </c>
      <c r="H41" s="931">
        <f t="shared" si="18"/>
        <v>1</v>
      </c>
      <c r="I41" s="931">
        <f t="shared" si="18"/>
        <v>91</v>
      </c>
      <c r="J41" s="931">
        <f t="shared" si="18"/>
        <v>-48</v>
      </c>
      <c r="K41" s="931">
        <f t="shared" si="18"/>
        <v>-39</v>
      </c>
      <c r="L41" s="931">
        <f t="shared" si="18"/>
        <v>-37</v>
      </c>
      <c r="M41" s="931">
        <f t="shared" si="18"/>
        <v>-43</v>
      </c>
      <c r="N41" s="931">
        <f t="shared" si="18"/>
        <v>28</v>
      </c>
      <c r="O41" s="931">
        <f t="shared" si="18"/>
        <v>9</v>
      </c>
      <c r="P41" s="931">
        <f t="shared" si="18"/>
        <v>12</v>
      </c>
      <c r="Q41" s="931">
        <f t="shared" si="18"/>
        <v>18</v>
      </c>
      <c r="R41" s="931">
        <f t="shared" si="18"/>
        <v>5</v>
      </c>
      <c r="S41" s="931">
        <f t="shared" si="18"/>
        <v>-16</v>
      </c>
      <c r="T41" s="931">
        <f t="shared" si="18"/>
        <v>14</v>
      </c>
      <c r="U41" s="932">
        <f>U33-U38</f>
        <v>-40</v>
      </c>
      <c r="V41" s="932"/>
      <c r="W41" s="261"/>
      <c r="X41" s="644"/>
    </row>
    <row r="42" spans="1:24" s="644" customFormat="1" ht="21" customHeight="1" x14ac:dyDescent="0.2">
      <c r="A42" s="1196"/>
      <c r="B42" s="684" t="s">
        <v>584</v>
      </c>
      <c r="C42" s="686">
        <f>C33-C32</f>
        <v>-20</v>
      </c>
      <c r="D42" s="686">
        <f t="shared" ref="D42:U42" si="19">D33-D32</f>
        <v>-9</v>
      </c>
      <c r="E42" s="686">
        <f t="shared" si="19"/>
        <v>38</v>
      </c>
      <c r="F42" s="686">
        <f t="shared" si="19"/>
        <v>46</v>
      </c>
      <c r="G42" s="686">
        <f t="shared" si="19"/>
        <v>39</v>
      </c>
      <c r="H42" s="686">
        <f t="shared" si="19"/>
        <v>76</v>
      </c>
      <c r="I42" s="686">
        <f t="shared" si="19"/>
        <v>149</v>
      </c>
      <c r="J42" s="686">
        <f t="shared" si="19"/>
        <v>-54</v>
      </c>
      <c r="K42" s="686">
        <f t="shared" si="19"/>
        <v>31</v>
      </c>
      <c r="L42" s="686">
        <f t="shared" si="19"/>
        <v>30</v>
      </c>
      <c r="M42" s="686">
        <f t="shared" si="19"/>
        <v>-9</v>
      </c>
      <c r="N42" s="686">
        <f t="shared" si="19"/>
        <v>67</v>
      </c>
      <c r="O42" s="686">
        <f t="shared" si="19"/>
        <v>52</v>
      </c>
      <c r="P42" s="686">
        <f t="shared" si="19"/>
        <v>40</v>
      </c>
      <c r="Q42" s="686">
        <f t="shared" si="19"/>
        <v>21</v>
      </c>
      <c r="R42" s="686">
        <f t="shared" si="19"/>
        <v>29</v>
      </c>
      <c r="S42" s="686">
        <f t="shared" si="19"/>
        <v>18</v>
      </c>
      <c r="T42" s="686">
        <f t="shared" si="19"/>
        <v>-18</v>
      </c>
      <c r="U42" s="696">
        <f t="shared" si="19"/>
        <v>526</v>
      </c>
      <c r="V42" s="696"/>
      <c r="W42" s="651"/>
    </row>
    <row r="43" spans="1:24" ht="21" customHeight="1" x14ac:dyDescent="0.2">
      <c r="A43" s="191"/>
      <c r="B43" s="736"/>
      <c r="C43" s="531"/>
      <c r="D43" s="531"/>
      <c r="E43" s="531"/>
      <c r="F43" s="531"/>
      <c r="G43" s="531"/>
      <c r="H43" s="531"/>
      <c r="I43" s="531"/>
      <c r="J43" s="531"/>
      <c r="K43" s="531"/>
      <c r="L43" s="531"/>
      <c r="M43" s="531"/>
      <c r="N43" s="531"/>
      <c r="O43" s="531"/>
      <c r="P43" s="531"/>
      <c r="Q43" s="531"/>
      <c r="R43" s="531"/>
      <c r="S43" s="531"/>
      <c r="T43" s="531"/>
      <c r="U43" s="609"/>
      <c r="V43" s="609"/>
      <c r="W43" s="261"/>
      <c r="X43" s="644"/>
    </row>
    <row r="44" spans="1:24" ht="21" customHeight="1" x14ac:dyDescent="0.2">
      <c r="A44" s="1196" t="s">
        <v>375</v>
      </c>
      <c r="B44" s="684" t="s">
        <v>353</v>
      </c>
      <c r="C44" s="690">
        <f t="shared" ref="C44:U44" si="20">IF(C18=0,"-",C31/C18)</f>
        <v>1</v>
      </c>
      <c r="D44" s="690">
        <f t="shared" si="20"/>
        <v>1</v>
      </c>
      <c r="E44" s="690">
        <f t="shared" si="20"/>
        <v>0.9375</v>
      </c>
      <c r="F44" s="690">
        <f t="shared" si="20"/>
        <v>1</v>
      </c>
      <c r="G44" s="690">
        <f t="shared" si="20"/>
        <v>0.94339622641509435</v>
      </c>
      <c r="H44" s="690">
        <f t="shared" si="20"/>
        <v>0.97115384615384615</v>
      </c>
      <c r="I44" s="690">
        <f t="shared" si="20"/>
        <v>0.99270072992700731</v>
      </c>
      <c r="J44" s="690">
        <f t="shared" si="20"/>
        <v>0.98750000000000004</v>
      </c>
      <c r="K44" s="690">
        <f t="shared" si="20"/>
        <v>0.93129770992366412</v>
      </c>
      <c r="L44" s="690">
        <f t="shared" si="20"/>
        <v>1</v>
      </c>
      <c r="M44" s="690">
        <f t="shared" si="20"/>
        <v>0.91111111111111109</v>
      </c>
      <c r="N44" s="690">
        <f t="shared" si="20"/>
        <v>0.94573643410852715</v>
      </c>
      <c r="O44" s="690">
        <f t="shared" si="20"/>
        <v>0.91463414634146345</v>
      </c>
      <c r="P44" s="690">
        <f t="shared" si="20"/>
        <v>0.94852941176470584</v>
      </c>
      <c r="Q44" s="690">
        <f t="shared" si="20"/>
        <v>0.92397660818713445</v>
      </c>
      <c r="R44" s="690">
        <f t="shared" si="20"/>
        <v>0.93518518518518523</v>
      </c>
      <c r="S44" s="690">
        <f t="shared" si="20"/>
        <v>0.97959183673469385</v>
      </c>
      <c r="T44" s="690">
        <f t="shared" si="20"/>
        <v>0.99122807017543857</v>
      </c>
      <c r="U44" s="691">
        <f t="shared" si="20"/>
        <v>0.95748205411374931</v>
      </c>
      <c r="V44" s="691"/>
      <c r="W44" s="651"/>
      <c r="X44" s="644"/>
    </row>
    <row r="45" spans="1:24" ht="21" customHeight="1" x14ac:dyDescent="0.2">
      <c r="A45" s="1196"/>
      <c r="B45" s="685" t="s">
        <v>354</v>
      </c>
      <c r="C45" s="692">
        <f t="shared" ref="C45:U45" si="21">IF(C19=0,"-",C32/C19)</f>
        <v>0.94615384615384612</v>
      </c>
      <c r="D45" s="692">
        <f t="shared" si="21"/>
        <v>0.93243243243243246</v>
      </c>
      <c r="E45" s="692">
        <f t="shared" si="21"/>
        <v>0.94444444444444442</v>
      </c>
      <c r="F45" s="692">
        <f t="shared" si="21"/>
        <v>0.94736842105263153</v>
      </c>
      <c r="G45" s="692">
        <f t="shared" si="21"/>
        <v>0.9452054794520548</v>
      </c>
      <c r="H45" s="692">
        <f t="shared" si="21"/>
        <v>0.95588235294117652</v>
      </c>
      <c r="I45" s="692">
        <f t="shared" si="21"/>
        <v>0.97709923664122134</v>
      </c>
      <c r="J45" s="692">
        <f t="shared" si="21"/>
        <v>0.99290780141843971</v>
      </c>
      <c r="K45" s="692">
        <f t="shared" si="21"/>
        <v>0.92465753424657537</v>
      </c>
      <c r="L45" s="692">
        <f t="shared" si="21"/>
        <v>0.98984771573604058</v>
      </c>
      <c r="M45" s="692">
        <f t="shared" si="21"/>
        <v>0.97989949748743721</v>
      </c>
      <c r="N45" s="692">
        <f t="shared" si="21"/>
        <v>0.92156862745098034</v>
      </c>
      <c r="O45" s="692">
        <f t="shared" si="21"/>
        <v>0.96202531645569622</v>
      </c>
      <c r="P45" s="692">
        <f t="shared" si="21"/>
        <v>0.95412844036697253</v>
      </c>
      <c r="Q45" s="692">
        <f t="shared" si="21"/>
        <v>0.94560669456066948</v>
      </c>
      <c r="R45" s="692">
        <f t="shared" si="21"/>
        <v>0.96721311475409832</v>
      </c>
      <c r="S45" s="692">
        <f t="shared" si="21"/>
        <v>0.95575221238938057</v>
      </c>
      <c r="T45" s="692">
        <f t="shared" si="21"/>
        <v>0.98477157360406087</v>
      </c>
      <c r="U45" s="694">
        <f t="shared" si="21"/>
        <v>0.95952085914911189</v>
      </c>
      <c r="V45" s="694"/>
      <c r="W45" s="661"/>
      <c r="X45" s="644"/>
    </row>
    <row r="46" spans="1:24" ht="21" customHeight="1" x14ac:dyDescent="0.2">
      <c r="A46" s="1196"/>
      <c r="B46" s="684" t="s">
        <v>355</v>
      </c>
      <c r="C46" s="690">
        <f t="shared" ref="C46:U46" si="22">IF(C20=0,"-",C33/C20)</f>
        <v>0.97169811320754718</v>
      </c>
      <c r="D46" s="690">
        <f t="shared" si="22"/>
        <v>0.8571428571428571</v>
      </c>
      <c r="E46" s="690">
        <f t="shared" si="22"/>
        <v>0.97752808988764039</v>
      </c>
      <c r="F46" s="690">
        <f t="shared" si="22"/>
        <v>0.98795180722891562</v>
      </c>
      <c r="G46" s="690">
        <f t="shared" si="22"/>
        <v>0.9642857142857143</v>
      </c>
      <c r="H46" s="690">
        <f t="shared" si="22"/>
        <v>0.94063926940639264</v>
      </c>
      <c r="I46" s="690">
        <f t="shared" si="22"/>
        <v>0.97535211267605637</v>
      </c>
      <c r="J46" s="690">
        <f t="shared" si="22"/>
        <v>0.9662921348314607</v>
      </c>
      <c r="K46" s="690">
        <f t="shared" si="22"/>
        <v>0.94857142857142862</v>
      </c>
      <c r="L46" s="690">
        <f t="shared" si="22"/>
        <v>0.98684210526315785</v>
      </c>
      <c r="M46" s="690">
        <f t="shared" si="22"/>
        <v>0.89855072463768115</v>
      </c>
      <c r="N46" s="690">
        <f t="shared" si="22"/>
        <v>0.98113207547169812</v>
      </c>
      <c r="O46" s="690">
        <f t="shared" si="22"/>
        <v>0.97709923664122134</v>
      </c>
      <c r="P46" s="690">
        <f t="shared" si="22"/>
        <v>0.96</v>
      </c>
      <c r="Q46" s="690">
        <f t="shared" si="22"/>
        <v>0.89492753623188404</v>
      </c>
      <c r="R46" s="690">
        <f t="shared" si="22"/>
        <v>0.94230769230769229</v>
      </c>
      <c r="S46" s="690">
        <f t="shared" si="22"/>
        <v>0.94029850746268662</v>
      </c>
      <c r="T46" s="690">
        <f t="shared" si="22"/>
        <v>0.96703296703296704</v>
      </c>
      <c r="U46" s="691">
        <f t="shared" si="22"/>
        <v>0.95220588235294112</v>
      </c>
      <c r="V46" s="691"/>
      <c r="W46" s="651"/>
      <c r="X46" s="644"/>
    </row>
    <row r="47" spans="1:24" ht="21" hidden="1" customHeight="1" x14ac:dyDescent="0.2">
      <c r="A47" s="1196"/>
      <c r="B47" s="685" t="s">
        <v>356</v>
      </c>
      <c r="C47" s="692" t="str">
        <f t="shared" ref="C47:U47" si="23">IF(C21=0,"-",C34/C21)</f>
        <v>-</v>
      </c>
      <c r="D47" s="692" t="str">
        <f t="shared" si="23"/>
        <v>-</v>
      </c>
      <c r="E47" s="692" t="str">
        <f t="shared" si="23"/>
        <v>-</v>
      </c>
      <c r="F47" s="692" t="str">
        <f t="shared" si="23"/>
        <v>-</v>
      </c>
      <c r="G47" s="692" t="str">
        <f t="shared" si="23"/>
        <v>-</v>
      </c>
      <c r="H47" s="692" t="str">
        <f t="shared" si="23"/>
        <v>-</v>
      </c>
      <c r="I47" s="692" t="str">
        <f t="shared" si="23"/>
        <v>-</v>
      </c>
      <c r="J47" s="692" t="str">
        <f t="shared" si="23"/>
        <v>-</v>
      </c>
      <c r="K47" s="692" t="str">
        <f t="shared" si="23"/>
        <v>-</v>
      </c>
      <c r="L47" s="692" t="str">
        <f t="shared" si="23"/>
        <v>-</v>
      </c>
      <c r="M47" s="692" t="str">
        <f t="shared" si="23"/>
        <v>-</v>
      </c>
      <c r="N47" s="692" t="str">
        <f t="shared" si="23"/>
        <v>-</v>
      </c>
      <c r="O47" s="692" t="str">
        <f t="shared" si="23"/>
        <v>-</v>
      </c>
      <c r="P47" s="692" t="str">
        <f t="shared" si="23"/>
        <v>-</v>
      </c>
      <c r="Q47" s="692" t="str">
        <f t="shared" si="23"/>
        <v>-</v>
      </c>
      <c r="R47" s="692" t="str">
        <f t="shared" si="23"/>
        <v>-</v>
      </c>
      <c r="S47" s="692" t="str">
        <f t="shared" si="23"/>
        <v>-</v>
      </c>
      <c r="T47" s="692" t="str">
        <f t="shared" si="23"/>
        <v>-</v>
      </c>
      <c r="U47" s="694" t="str">
        <f t="shared" si="23"/>
        <v>-</v>
      </c>
      <c r="V47" s="694"/>
      <c r="W47" s="651"/>
      <c r="X47" s="644"/>
    </row>
    <row r="48" spans="1:24" ht="21" customHeight="1" x14ac:dyDescent="0.2">
      <c r="A48" s="1196"/>
      <c r="B48" s="190" t="s">
        <v>362</v>
      </c>
      <c r="C48" s="810">
        <f t="shared" ref="C48:U48" si="24">IF(C22=0,"-",C35/C22)</f>
        <v>0.96466431095406358</v>
      </c>
      <c r="D48" s="810">
        <f t="shared" si="24"/>
        <v>0.9152542372881356</v>
      </c>
      <c r="E48" s="810">
        <f t="shared" si="24"/>
        <v>0.9569377990430622</v>
      </c>
      <c r="F48" s="810">
        <f t="shared" si="24"/>
        <v>0.97972972972972971</v>
      </c>
      <c r="G48" s="810">
        <f t="shared" si="24"/>
        <v>0.95189003436426112</v>
      </c>
      <c r="H48" s="810">
        <f t="shared" si="24"/>
        <v>0.95206971677559915</v>
      </c>
      <c r="I48" s="810">
        <f t="shared" si="24"/>
        <v>0.98007246376811596</v>
      </c>
      <c r="J48" s="810">
        <f t="shared" si="24"/>
        <v>0.9838709677419355</v>
      </c>
      <c r="K48" s="810">
        <f t="shared" si="24"/>
        <v>0.93584070796460173</v>
      </c>
      <c r="L48" s="810">
        <f t="shared" si="24"/>
        <v>0.99161073825503354</v>
      </c>
      <c r="M48" s="810">
        <f t="shared" si="24"/>
        <v>0.93346774193548387</v>
      </c>
      <c r="N48" s="810">
        <f t="shared" si="24"/>
        <v>0.95344129554655865</v>
      </c>
      <c r="O48" s="810">
        <f t="shared" si="24"/>
        <v>0.95547945205479456</v>
      </c>
      <c r="P48" s="810">
        <f t="shared" si="24"/>
        <v>0.95443037974683542</v>
      </c>
      <c r="Q48" s="810">
        <f t="shared" si="24"/>
        <v>0.91982507288629733</v>
      </c>
      <c r="R48" s="810">
        <f t="shared" si="24"/>
        <v>0.94818652849740936</v>
      </c>
      <c r="S48" s="810">
        <f t="shared" si="24"/>
        <v>0.95270270270270274</v>
      </c>
      <c r="T48" s="810">
        <f t="shared" si="24"/>
        <v>0.97971602434077076</v>
      </c>
      <c r="U48" s="811">
        <f t="shared" si="24"/>
        <v>0.95598006644518274</v>
      </c>
      <c r="V48" s="811"/>
      <c r="W48" s="651"/>
      <c r="X48" s="644"/>
    </row>
    <row r="49" spans="1:24" ht="21" hidden="1" customHeight="1" x14ac:dyDescent="0.2">
      <c r="A49" s="1196"/>
      <c r="B49" s="664" t="s">
        <v>291</v>
      </c>
      <c r="C49" s="692">
        <f t="shared" ref="C49:U49" si="25">IF(C23=0,"-",C36/C23)</f>
        <v>0.96190476190476193</v>
      </c>
      <c r="D49" s="692">
        <f t="shared" si="25"/>
        <v>0.93548387096774188</v>
      </c>
      <c r="E49" s="692">
        <f t="shared" si="25"/>
        <v>0.92452830188679247</v>
      </c>
      <c r="F49" s="692">
        <f t="shared" si="25"/>
        <v>0.94186046511627908</v>
      </c>
      <c r="G49" s="692">
        <f t="shared" si="25"/>
        <v>0.99173553719008267</v>
      </c>
      <c r="H49" s="692">
        <f t="shared" si="25"/>
        <v>0.93953488372093019</v>
      </c>
      <c r="I49" s="692">
        <f t="shared" si="25"/>
        <v>0.9910714285714286</v>
      </c>
      <c r="J49" s="692">
        <f t="shared" si="25"/>
        <v>0.96969696969696972</v>
      </c>
      <c r="K49" s="692">
        <f t="shared" si="25"/>
        <v>0.91052631578947374</v>
      </c>
      <c r="L49" s="692">
        <f t="shared" si="25"/>
        <v>0.96052631578947367</v>
      </c>
      <c r="M49" s="692">
        <f t="shared" si="25"/>
        <v>0.90526315789473688</v>
      </c>
      <c r="N49" s="692">
        <f t="shared" si="25"/>
        <v>0.90804597701149425</v>
      </c>
      <c r="O49" s="692">
        <f t="shared" si="25"/>
        <v>1</v>
      </c>
      <c r="P49" s="692">
        <f t="shared" si="25"/>
        <v>0.94029850746268662</v>
      </c>
      <c r="Q49" s="692">
        <f t="shared" si="25"/>
        <v>0.76954732510288071</v>
      </c>
      <c r="R49" s="692">
        <f t="shared" si="25"/>
        <v>0.93076923076923079</v>
      </c>
      <c r="S49" s="692">
        <f t="shared" si="25"/>
        <v>0.91139240506329111</v>
      </c>
      <c r="T49" s="692">
        <f t="shared" si="25"/>
        <v>0.96618357487922701</v>
      </c>
      <c r="U49" s="694">
        <f t="shared" si="25"/>
        <v>0.93058784456991028</v>
      </c>
      <c r="V49" s="694"/>
      <c r="W49" s="651"/>
      <c r="X49" s="644"/>
    </row>
    <row r="50" spans="1:24" s="506" customFormat="1" ht="21" hidden="1" customHeight="1" x14ac:dyDescent="0.2">
      <c r="A50" s="1196"/>
      <c r="B50" s="685" t="s">
        <v>292</v>
      </c>
      <c r="C50" s="692">
        <f t="shared" ref="C50:U50" si="26">IF(C24=0,"-",C37/C24)</f>
        <v>0.9152542372881356</v>
      </c>
      <c r="D50" s="692">
        <f t="shared" si="26"/>
        <v>0.96039603960396036</v>
      </c>
      <c r="E50" s="692">
        <f t="shared" si="26"/>
        <v>0.90355329949238583</v>
      </c>
      <c r="F50" s="692">
        <f t="shared" si="26"/>
        <v>0.89552238805970152</v>
      </c>
      <c r="G50" s="692">
        <f t="shared" si="26"/>
        <v>0.89215686274509809</v>
      </c>
      <c r="H50" s="692">
        <f t="shared" si="26"/>
        <v>0.96832579185520362</v>
      </c>
      <c r="I50" s="692">
        <f t="shared" si="26"/>
        <v>0.97272727272727277</v>
      </c>
      <c r="J50" s="692">
        <f t="shared" si="26"/>
        <v>0.96899224806201545</v>
      </c>
      <c r="K50" s="692">
        <f t="shared" si="26"/>
        <v>0.89447236180904521</v>
      </c>
      <c r="L50" s="692">
        <f t="shared" si="26"/>
        <v>0.97972972972972971</v>
      </c>
      <c r="M50" s="692">
        <f t="shared" si="26"/>
        <v>0.92657342657342656</v>
      </c>
      <c r="N50" s="692">
        <f t="shared" si="26"/>
        <v>0.9521276595744681</v>
      </c>
      <c r="O50" s="692">
        <f t="shared" si="26"/>
        <v>0.99180327868852458</v>
      </c>
      <c r="P50" s="692">
        <f t="shared" si="26"/>
        <v>0.9550561797752809</v>
      </c>
      <c r="Q50" s="692">
        <f t="shared" si="26"/>
        <v>0.90847457627118644</v>
      </c>
      <c r="R50" s="692">
        <f t="shared" si="26"/>
        <v>0.89380530973451322</v>
      </c>
      <c r="S50" s="692">
        <f t="shared" si="26"/>
        <v>0.97037037037037033</v>
      </c>
      <c r="T50" s="692">
        <f t="shared" si="26"/>
        <v>0.94358974358974357</v>
      </c>
      <c r="U50" s="694">
        <f t="shared" si="26"/>
        <v>0.94054395951929159</v>
      </c>
      <c r="V50" s="694"/>
      <c r="W50" s="661"/>
      <c r="X50" s="644"/>
    </row>
    <row r="51" spans="1:24" s="644" customFormat="1" ht="21" customHeight="1" x14ac:dyDescent="0.2">
      <c r="A51" s="1196"/>
      <c r="B51" s="695" t="s">
        <v>293</v>
      </c>
      <c r="C51" s="756">
        <f t="shared" ref="C51:U51" si="27">IF(C38=0,"-",C38/C25)</f>
        <v>0.92682926829268297</v>
      </c>
      <c r="D51" s="756">
        <f t="shared" si="27"/>
        <v>0.95652173913043481</v>
      </c>
      <c r="E51" s="756">
        <f t="shared" si="27"/>
        <v>0.94117647058823528</v>
      </c>
      <c r="F51" s="756">
        <f t="shared" si="27"/>
        <v>0.95161290322580649</v>
      </c>
      <c r="G51" s="756">
        <f t="shared" si="27"/>
        <v>0.95876288659793818</v>
      </c>
      <c r="H51" s="756">
        <f t="shared" si="27"/>
        <v>0.89912280701754388</v>
      </c>
      <c r="I51" s="756">
        <f t="shared" si="27"/>
        <v>0.9346733668341709</v>
      </c>
      <c r="J51" s="756">
        <f t="shared" si="27"/>
        <v>0.99259259259259258</v>
      </c>
      <c r="K51" s="756">
        <f t="shared" si="27"/>
        <v>0.92760180995475117</v>
      </c>
      <c r="L51" s="756">
        <f t="shared" si="27"/>
        <v>0.97761194029850751</v>
      </c>
      <c r="M51" s="756">
        <f t="shared" si="27"/>
        <v>0.95815899581589958</v>
      </c>
      <c r="N51" s="756">
        <f t="shared" si="27"/>
        <v>0.92783505154639179</v>
      </c>
      <c r="O51" s="756">
        <f t="shared" si="27"/>
        <v>0.9916666666666667</v>
      </c>
      <c r="P51" s="756">
        <f t="shared" si="27"/>
        <v>0.94964028776978415</v>
      </c>
      <c r="Q51" s="756">
        <f t="shared" si="27"/>
        <v>0.90513833992094861</v>
      </c>
      <c r="R51" s="756">
        <f t="shared" si="27"/>
        <v>0.94039735099337751</v>
      </c>
      <c r="S51" s="756">
        <f t="shared" si="27"/>
        <v>0.94666666666666666</v>
      </c>
      <c r="T51" s="756">
        <f t="shared" si="27"/>
        <v>0.94736842105263153</v>
      </c>
      <c r="U51" s="812">
        <f t="shared" si="27"/>
        <v>0.94319294809010779</v>
      </c>
      <c r="V51" s="812"/>
      <c r="W51" s="651"/>
    </row>
    <row r="52" spans="1:24" s="644" customFormat="1" ht="21" hidden="1" customHeight="1" x14ac:dyDescent="0.2">
      <c r="A52" s="1196"/>
      <c r="B52" s="684" t="s">
        <v>294</v>
      </c>
      <c r="C52" s="690">
        <f t="shared" ref="C52:U52" si="28">IF(C39=0,"-",C39/C26)</f>
        <v>0.94666666666666666</v>
      </c>
      <c r="D52" s="690">
        <f t="shared" si="28"/>
        <v>0.91836734693877553</v>
      </c>
      <c r="E52" s="690">
        <f t="shared" si="28"/>
        <v>0.95151515151515154</v>
      </c>
      <c r="F52" s="690">
        <f t="shared" si="28"/>
        <v>0.984375</v>
      </c>
      <c r="G52" s="690">
        <f t="shared" si="28"/>
        <v>0.87931034482758619</v>
      </c>
      <c r="H52" s="690">
        <f t="shared" si="28"/>
        <v>0.93296089385474856</v>
      </c>
      <c r="I52" s="690">
        <f t="shared" si="28"/>
        <v>0.96721311475409832</v>
      </c>
      <c r="J52" s="690">
        <f t="shared" si="28"/>
        <v>0.97297297297297303</v>
      </c>
      <c r="K52" s="690">
        <f t="shared" si="28"/>
        <v>0.91970802919708028</v>
      </c>
      <c r="L52" s="690">
        <f t="shared" si="28"/>
        <v>0.96354166666666663</v>
      </c>
      <c r="M52" s="690">
        <f t="shared" si="28"/>
        <v>0.97282608695652173</v>
      </c>
      <c r="N52" s="690">
        <f t="shared" si="28"/>
        <v>0.94117647058823528</v>
      </c>
      <c r="O52" s="690">
        <f t="shared" si="28"/>
        <v>0.96330275229357798</v>
      </c>
      <c r="P52" s="690">
        <f t="shared" si="28"/>
        <v>0.93388429752066116</v>
      </c>
      <c r="Q52" s="690">
        <f t="shared" si="28"/>
        <v>0.93172690763052213</v>
      </c>
      <c r="R52" s="690">
        <f t="shared" si="28"/>
        <v>0.92622950819672134</v>
      </c>
      <c r="S52" s="690">
        <f t="shared" si="28"/>
        <v>0.95192307692307687</v>
      </c>
      <c r="T52" s="690">
        <f t="shared" si="28"/>
        <v>0.97790055248618779</v>
      </c>
      <c r="U52" s="690">
        <f t="shared" si="28"/>
        <v>0.94743130227001193</v>
      </c>
      <c r="V52" s="690"/>
      <c r="W52" s="651"/>
    </row>
    <row r="53" spans="1:24" s="644" customFormat="1" ht="21" hidden="1" customHeight="1" x14ac:dyDescent="0.2">
      <c r="A53" s="1196"/>
      <c r="B53" s="685" t="s">
        <v>269</v>
      </c>
      <c r="C53" s="692">
        <f t="shared" ref="C53:U53" si="29">IF(C40=0,"-",C40/C27)</f>
        <v>0.93586698337292162</v>
      </c>
      <c r="D53" s="692">
        <f t="shared" si="29"/>
        <v>0.94626865671641791</v>
      </c>
      <c r="E53" s="692">
        <f t="shared" si="29"/>
        <v>0.92955974842767297</v>
      </c>
      <c r="F53" s="692">
        <f t="shared" si="29"/>
        <v>0.94265232974910396</v>
      </c>
      <c r="G53" s="692">
        <f t="shared" si="29"/>
        <v>0.93119266055045868</v>
      </c>
      <c r="H53" s="692">
        <f t="shared" si="29"/>
        <v>0.93475682087781731</v>
      </c>
      <c r="I53" s="692">
        <f t="shared" si="29"/>
        <v>0.96731234866828086</v>
      </c>
      <c r="J53" s="692">
        <f t="shared" si="29"/>
        <v>0.97633136094674555</v>
      </c>
      <c r="K53" s="692">
        <f t="shared" si="29"/>
        <v>0.91298527443105759</v>
      </c>
      <c r="L53" s="692">
        <f t="shared" si="29"/>
        <v>0.97154471544715448</v>
      </c>
      <c r="M53" s="692">
        <f t="shared" si="29"/>
        <v>0.93993325917686321</v>
      </c>
      <c r="N53" s="692">
        <f t="shared" si="29"/>
        <v>0.93250688705234164</v>
      </c>
      <c r="O53" s="692">
        <f t="shared" si="29"/>
        <v>0.98675496688741726</v>
      </c>
      <c r="P53" s="692">
        <f t="shared" si="29"/>
        <v>0.94522691705790296</v>
      </c>
      <c r="Q53" s="692">
        <f t="shared" si="29"/>
        <v>0.88076923076923075</v>
      </c>
      <c r="R53" s="692">
        <f t="shared" si="29"/>
        <v>0.92441860465116277</v>
      </c>
      <c r="S53" s="692">
        <f t="shared" si="29"/>
        <v>0.94332723948811703</v>
      </c>
      <c r="T53" s="692">
        <f t="shared" si="29"/>
        <v>0.95888594164456231</v>
      </c>
      <c r="U53" s="692">
        <f t="shared" si="29"/>
        <v>0.94015493317442755</v>
      </c>
      <c r="V53" s="692"/>
      <c r="W53" s="651"/>
    </row>
    <row r="54" spans="1:24" ht="21" customHeight="1" x14ac:dyDescent="0.2">
      <c r="A54" s="1196"/>
      <c r="B54" s="190" t="s">
        <v>583</v>
      </c>
      <c r="C54" s="933">
        <f>(C46-C51)*100</f>
        <v>4.4868844914864203</v>
      </c>
      <c r="D54" s="933">
        <f t="shared" ref="D54:U54" si="30">(D46-D51)*100</f>
        <v>-9.9378881987577721</v>
      </c>
      <c r="E54" s="933">
        <f t="shared" si="30"/>
        <v>3.6351619299405113</v>
      </c>
      <c r="F54" s="933">
        <f t="shared" si="30"/>
        <v>3.6338904003109129</v>
      </c>
      <c r="G54" s="933">
        <f t="shared" si="30"/>
        <v>0.55228276877761218</v>
      </c>
      <c r="H54" s="933">
        <f t="shared" si="30"/>
        <v>4.1516462388848758</v>
      </c>
      <c r="I54" s="933">
        <f t="shared" si="30"/>
        <v>4.0678745841885462</v>
      </c>
      <c r="J54" s="933">
        <f t="shared" si="30"/>
        <v>-2.6300457761131879</v>
      </c>
      <c r="K54" s="933">
        <f t="shared" si="30"/>
        <v>2.0969618616677455</v>
      </c>
      <c r="L54" s="933">
        <f t="shared" si="30"/>
        <v>0.92301649646503447</v>
      </c>
      <c r="M54" s="933">
        <f t="shared" si="30"/>
        <v>-5.960827117821843</v>
      </c>
      <c r="N54" s="933">
        <f t="shared" si="30"/>
        <v>5.329702392530633</v>
      </c>
      <c r="O54" s="933">
        <f t="shared" si="30"/>
        <v>-1.456743002544536</v>
      </c>
      <c r="P54" s="933">
        <f t="shared" si="30"/>
        <v>1.0359712230215812</v>
      </c>
      <c r="Q54" s="933">
        <f t="shared" si="30"/>
        <v>-1.0210803689064574</v>
      </c>
      <c r="R54" s="933">
        <f t="shared" si="30"/>
        <v>0.19103413143147785</v>
      </c>
      <c r="S54" s="933">
        <f t="shared" si="30"/>
        <v>-0.63681592039800394</v>
      </c>
      <c r="T54" s="933">
        <f t="shared" si="30"/>
        <v>1.9664545980335513</v>
      </c>
      <c r="U54" s="1010">
        <f t="shared" si="30"/>
        <v>0.90129342628333387</v>
      </c>
      <c r="V54" s="1010"/>
      <c r="W54" s="261"/>
      <c r="X54" s="644"/>
    </row>
    <row r="55" spans="1:24" s="644" customFormat="1" ht="21" customHeight="1" x14ac:dyDescent="0.2">
      <c r="A55" s="1196"/>
      <c r="B55" s="684" t="s">
        <v>585</v>
      </c>
      <c r="C55" s="693">
        <f>(C46-C45)*100</f>
        <v>2.5544267053701053</v>
      </c>
      <c r="D55" s="693">
        <f t="shared" ref="D55:U55" si="31">(D46-D45)*100</f>
        <v>-7.5289575289575357</v>
      </c>
      <c r="E55" s="693">
        <f t="shared" si="31"/>
        <v>3.3083645443195975</v>
      </c>
      <c r="F55" s="693">
        <f t="shared" si="31"/>
        <v>4.0583386176284098</v>
      </c>
      <c r="G55" s="693">
        <f t="shared" si="31"/>
        <v>1.9080234833659504</v>
      </c>
      <c r="H55" s="693">
        <f t="shared" si="31"/>
        <v>-1.5243083534783874</v>
      </c>
      <c r="I55" s="693">
        <f t="shared" si="31"/>
        <v>-0.1747123965164965</v>
      </c>
      <c r="J55" s="693">
        <f t="shared" si="31"/>
        <v>-2.6615666586979003</v>
      </c>
      <c r="K55" s="693">
        <f t="shared" si="31"/>
        <v>2.3913894324853247</v>
      </c>
      <c r="L55" s="693">
        <f t="shared" si="31"/>
        <v>-0.30056104728827249</v>
      </c>
      <c r="M55" s="693">
        <f t="shared" si="31"/>
        <v>-8.1348772849756052</v>
      </c>
      <c r="N55" s="693">
        <f t="shared" si="31"/>
        <v>5.9563448020717775</v>
      </c>
      <c r="O55" s="693">
        <f t="shared" si="31"/>
        <v>1.5073920185525114</v>
      </c>
      <c r="P55" s="693">
        <f t="shared" si="31"/>
        <v>0.58715596330274344</v>
      </c>
      <c r="Q55" s="693">
        <f t="shared" si="31"/>
        <v>-5.0679158328785441</v>
      </c>
      <c r="R55" s="693">
        <f t="shared" si="31"/>
        <v>-2.4905422446406034</v>
      </c>
      <c r="S55" s="693">
        <f t="shared" si="31"/>
        <v>-1.5453704926693956</v>
      </c>
      <c r="T55" s="693">
        <f t="shared" si="31"/>
        <v>-1.7738606571093829</v>
      </c>
      <c r="U55" s="699">
        <f t="shared" si="31"/>
        <v>-0.7314976796170769</v>
      </c>
      <c r="V55" s="699"/>
      <c r="W55" s="651"/>
    </row>
    <row r="56" spans="1:24" ht="21" customHeight="1" x14ac:dyDescent="0.2">
      <c r="A56" s="191"/>
      <c r="B56" s="736"/>
      <c r="C56" s="734"/>
      <c r="D56" s="734"/>
      <c r="E56" s="734"/>
      <c r="F56" s="734"/>
      <c r="G56" s="734"/>
      <c r="H56" s="734"/>
      <c r="I56" s="734"/>
      <c r="J56" s="734"/>
      <c r="K56" s="734"/>
      <c r="L56" s="734"/>
      <c r="M56" s="734"/>
      <c r="N56" s="734"/>
      <c r="O56" s="734"/>
      <c r="P56" s="734"/>
      <c r="Q56" s="734"/>
      <c r="R56" s="734"/>
      <c r="S56" s="734"/>
      <c r="T56" s="874"/>
      <c r="U56" s="610"/>
      <c r="V56" s="610"/>
      <c r="W56" s="261"/>
      <c r="X56" s="644"/>
    </row>
    <row r="57" spans="1:24" ht="21" customHeight="1" x14ac:dyDescent="0.2">
      <c r="A57" s="1196" t="s">
        <v>24</v>
      </c>
      <c r="B57" s="684" t="s">
        <v>353</v>
      </c>
      <c r="C57" s="686">
        <v>3</v>
      </c>
      <c r="D57" s="686">
        <v>0</v>
      </c>
      <c r="E57" s="686">
        <v>9</v>
      </c>
      <c r="F57" s="686">
        <v>1</v>
      </c>
      <c r="G57" s="686">
        <v>3</v>
      </c>
      <c r="H57" s="686">
        <v>6</v>
      </c>
      <c r="I57" s="686">
        <v>2</v>
      </c>
      <c r="J57" s="686">
        <v>0</v>
      </c>
      <c r="K57" s="686">
        <v>8</v>
      </c>
      <c r="L57" s="686">
        <v>3</v>
      </c>
      <c r="M57" s="686">
        <v>5</v>
      </c>
      <c r="N57" s="686">
        <v>4</v>
      </c>
      <c r="O57" s="686">
        <v>2</v>
      </c>
      <c r="P57" s="686">
        <v>5</v>
      </c>
      <c r="Q57" s="686">
        <v>5</v>
      </c>
      <c r="R57" s="686">
        <v>1</v>
      </c>
      <c r="S57" s="686">
        <v>8</v>
      </c>
      <c r="T57" s="686">
        <v>7</v>
      </c>
      <c r="U57" s="696">
        <f t="shared" ref="U57:U66" si="32">SUM(C57:T57)</f>
        <v>72</v>
      </c>
      <c r="V57" s="696"/>
      <c r="W57" s="651"/>
      <c r="X57" s="644"/>
    </row>
    <row r="58" spans="1:24" ht="21" customHeight="1" x14ac:dyDescent="0.2">
      <c r="A58" s="1196"/>
      <c r="B58" s="685" t="s">
        <v>354</v>
      </c>
      <c r="C58" s="688">
        <v>4</v>
      </c>
      <c r="D58" s="688">
        <v>1</v>
      </c>
      <c r="E58" s="688">
        <v>9</v>
      </c>
      <c r="F58" s="688">
        <v>2</v>
      </c>
      <c r="G58" s="688">
        <v>1</v>
      </c>
      <c r="H58" s="688">
        <v>7</v>
      </c>
      <c r="I58" s="688">
        <v>17</v>
      </c>
      <c r="J58" s="688">
        <v>2</v>
      </c>
      <c r="K58" s="688">
        <v>2</v>
      </c>
      <c r="L58" s="688">
        <v>6</v>
      </c>
      <c r="M58" s="688">
        <v>10</v>
      </c>
      <c r="N58" s="688">
        <v>4</v>
      </c>
      <c r="O58" s="688">
        <v>5</v>
      </c>
      <c r="P58" s="688">
        <v>2</v>
      </c>
      <c r="Q58" s="688">
        <v>8</v>
      </c>
      <c r="R58" s="688">
        <v>6</v>
      </c>
      <c r="S58" s="688">
        <v>11</v>
      </c>
      <c r="T58" s="688">
        <v>10</v>
      </c>
      <c r="U58" s="689">
        <f t="shared" si="32"/>
        <v>107</v>
      </c>
      <c r="V58" s="689"/>
      <c r="W58" s="651"/>
      <c r="X58" s="644"/>
    </row>
    <row r="59" spans="1:24" ht="21" customHeight="1" x14ac:dyDescent="0.2">
      <c r="A59" s="1196"/>
      <c r="B59" s="684" t="s">
        <v>355</v>
      </c>
      <c r="C59" s="686">
        <v>5</v>
      </c>
      <c r="D59" s="686">
        <v>3</v>
      </c>
      <c r="E59" s="686">
        <v>9</v>
      </c>
      <c r="F59" s="686">
        <v>3</v>
      </c>
      <c r="G59" s="686">
        <v>3</v>
      </c>
      <c r="H59" s="686">
        <v>19</v>
      </c>
      <c r="I59" s="686">
        <v>9</v>
      </c>
      <c r="J59" s="686">
        <v>2</v>
      </c>
      <c r="K59" s="686">
        <v>5</v>
      </c>
      <c r="L59" s="686">
        <v>14</v>
      </c>
      <c r="M59" s="686">
        <v>12</v>
      </c>
      <c r="N59" s="686">
        <v>4</v>
      </c>
      <c r="O59" s="686">
        <v>3</v>
      </c>
      <c r="P59" s="686">
        <v>13</v>
      </c>
      <c r="Q59" s="686">
        <v>14</v>
      </c>
      <c r="R59" s="686">
        <v>10</v>
      </c>
      <c r="S59" s="686">
        <v>7</v>
      </c>
      <c r="T59" s="686">
        <v>12</v>
      </c>
      <c r="U59" s="696">
        <f t="shared" si="32"/>
        <v>147</v>
      </c>
      <c r="V59" s="696"/>
      <c r="W59" s="651"/>
      <c r="X59" s="644"/>
    </row>
    <row r="60" spans="1:24" ht="21" hidden="1" customHeight="1" x14ac:dyDescent="0.2">
      <c r="A60" s="1196"/>
      <c r="B60" s="685" t="s">
        <v>356</v>
      </c>
      <c r="C60" s="703"/>
      <c r="D60" s="688"/>
      <c r="E60" s="688"/>
      <c r="F60" s="688"/>
      <c r="G60" s="688"/>
      <c r="H60" s="688"/>
      <c r="I60" s="688"/>
      <c r="J60" s="688"/>
      <c r="K60" s="688"/>
      <c r="L60" s="688"/>
      <c r="M60" s="688"/>
      <c r="N60" s="688"/>
      <c r="O60" s="688"/>
      <c r="P60" s="688"/>
      <c r="Q60" s="688"/>
      <c r="R60" s="688"/>
      <c r="S60" s="688"/>
      <c r="T60" s="688"/>
      <c r="U60" s="689">
        <f t="shared" si="32"/>
        <v>0</v>
      </c>
      <c r="V60" s="689"/>
      <c r="W60" s="651"/>
      <c r="X60" s="644"/>
    </row>
    <row r="61" spans="1:24" ht="21" customHeight="1" x14ac:dyDescent="0.2">
      <c r="A61" s="1196"/>
      <c r="B61" s="190" t="s">
        <v>362</v>
      </c>
      <c r="C61" s="687">
        <f>SUM(C57:C60)</f>
        <v>12</v>
      </c>
      <c r="D61" s="687">
        <f t="shared" ref="D61:M61" si="33">SUM(D57:D60)</f>
        <v>4</v>
      </c>
      <c r="E61" s="687">
        <f t="shared" si="33"/>
        <v>27</v>
      </c>
      <c r="F61" s="687">
        <f t="shared" si="33"/>
        <v>6</v>
      </c>
      <c r="G61" s="687">
        <f t="shared" si="33"/>
        <v>7</v>
      </c>
      <c r="H61" s="687">
        <f t="shared" si="33"/>
        <v>32</v>
      </c>
      <c r="I61" s="687">
        <f t="shared" si="33"/>
        <v>28</v>
      </c>
      <c r="J61" s="687">
        <f t="shared" si="33"/>
        <v>4</v>
      </c>
      <c r="K61" s="687">
        <f t="shared" si="33"/>
        <v>15</v>
      </c>
      <c r="L61" s="687">
        <f t="shared" si="33"/>
        <v>23</v>
      </c>
      <c r="M61" s="687">
        <f t="shared" si="33"/>
        <v>27</v>
      </c>
      <c r="N61" s="687">
        <f>SUM(N57:N60)</f>
        <v>12</v>
      </c>
      <c r="O61" s="687">
        <f t="shared" ref="O61:T61" si="34">SUM(O57:O60)</f>
        <v>10</v>
      </c>
      <c r="P61" s="687">
        <f t="shared" si="34"/>
        <v>20</v>
      </c>
      <c r="Q61" s="687">
        <f t="shared" si="34"/>
        <v>27</v>
      </c>
      <c r="R61" s="687">
        <f t="shared" si="34"/>
        <v>17</v>
      </c>
      <c r="S61" s="687">
        <f t="shared" si="34"/>
        <v>26</v>
      </c>
      <c r="T61" s="687">
        <f t="shared" si="34"/>
        <v>29</v>
      </c>
      <c r="U61" s="697">
        <f t="shared" si="32"/>
        <v>326</v>
      </c>
      <c r="V61" s="697"/>
      <c r="W61" s="651"/>
      <c r="X61" s="644"/>
    </row>
    <row r="62" spans="1:24" ht="21" hidden="1" customHeight="1" x14ac:dyDescent="0.2">
      <c r="A62" s="1196"/>
      <c r="B62" s="664" t="s">
        <v>291</v>
      </c>
      <c r="C62" s="688">
        <v>2</v>
      </c>
      <c r="D62" s="688">
        <v>6</v>
      </c>
      <c r="E62" s="688">
        <v>9</v>
      </c>
      <c r="F62" s="688">
        <v>3</v>
      </c>
      <c r="G62" s="688">
        <v>8</v>
      </c>
      <c r="H62" s="688">
        <v>10</v>
      </c>
      <c r="I62" s="688">
        <v>14</v>
      </c>
      <c r="J62" s="688">
        <v>4</v>
      </c>
      <c r="K62" s="688">
        <v>9</v>
      </c>
      <c r="L62" s="688">
        <v>10</v>
      </c>
      <c r="M62" s="688">
        <v>16</v>
      </c>
      <c r="N62" s="688">
        <v>10</v>
      </c>
      <c r="O62" s="688">
        <v>3</v>
      </c>
      <c r="P62" s="688">
        <v>9</v>
      </c>
      <c r="Q62" s="688">
        <v>13</v>
      </c>
      <c r="R62" s="688">
        <v>8</v>
      </c>
      <c r="S62" s="688">
        <v>6</v>
      </c>
      <c r="T62" s="688">
        <v>7</v>
      </c>
      <c r="U62" s="689">
        <f t="shared" si="32"/>
        <v>147</v>
      </c>
      <c r="V62" s="689"/>
      <c r="W62" s="651"/>
      <c r="X62" s="644"/>
    </row>
    <row r="63" spans="1:24" s="506" customFormat="1" ht="21" hidden="1" customHeight="1" x14ac:dyDescent="0.2">
      <c r="A63" s="1196"/>
      <c r="B63" s="685" t="s">
        <v>292</v>
      </c>
      <c r="C63" s="688">
        <v>1</v>
      </c>
      <c r="D63" s="688">
        <v>6</v>
      </c>
      <c r="E63" s="688">
        <v>6</v>
      </c>
      <c r="F63" s="688">
        <v>6</v>
      </c>
      <c r="G63" s="688">
        <v>3</v>
      </c>
      <c r="H63" s="688">
        <v>15</v>
      </c>
      <c r="I63" s="688">
        <v>10</v>
      </c>
      <c r="J63" s="688">
        <v>7</v>
      </c>
      <c r="K63" s="688">
        <v>9</v>
      </c>
      <c r="L63" s="688">
        <v>9</v>
      </c>
      <c r="M63" s="688">
        <v>9</v>
      </c>
      <c r="N63" s="688">
        <v>13</v>
      </c>
      <c r="O63" s="688">
        <v>3</v>
      </c>
      <c r="P63" s="688">
        <v>9</v>
      </c>
      <c r="Q63" s="688">
        <v>10</v>
      </c>
      <c r="R63" s="688">
        <v>4</v>
      </c>
      <c r="S63" s="688">
        <v>10</v>
      </c>
      <c r="T63" s="688">
        <v>8</v>
      </c>
      <c r="U63" s="689">
        <f t="shared" si="32"/>
        <v>138</v>
      </c>
      <c r="V63" s="689"/>
      <c r="W63" s="651"/>
      <c r="X63" s="644"/>
    </row>
    <row r="64" spans="1:24" s="644" customFormat="1" ht="21" customHeight="1" x14ac:dyDescent="0.2">
      <c r="A64" s="1196"/>
      <c r="B64" s="695" t="s">
        <v>293</v>
      </c>
      <c r="C64" s="686">
        <v>3</v>
      </c>
      <c r="D64" s="686">
        <v>1</v>
      </c>
      <c r="E64" s="686">
        <v>10</v>
      </c>
      <c r="F64" s="686">
        <v>1</v>
      </c>
      <c r="G64" s="686">
        <v>3</v>
      </c>
      <c r="H64" s="686">
        <v>11</v>
      </c>
      <c r="I64" s="686">
        <v>8</v>
      </c>
      <c r="J64" s="686">
        <v>2</v>
      </c>
      <c r="K64" s="686">
        <v>11</v>
      </c>
      <c r="L64" s="686">
        <v>7</v>
      </c>
      <c r="M64" s="686">
        <v>15</v>
      </c>
      <c r="N64" s="686">
        <v>10</v>
      </c>
      <c r="O64" s="686">
        <v>6</v>
      </c>
      <c r="P64" s="686">
        <v>9</v>
      </c>
      <c r="Q64" s="686">
        <v>3</v>
      </c>
      <c r="R64" s="686">
        <v>10</v>
      </c>
      <c r="S64" s="686">
        <v>10</v>
      </c>
      <c r="T64" s="686">
        <v>8</v>
      </c>
      <c r="U64" s="696">
        <f t="shared" si="32"/>
        <v>128</v>
      </c>
      <c r="V64" s="696"/>
      <c r="W64" s="651"/>
    </row>
    <row r="65" spans="1:24" s="644" customFormat="1" ht="21" hidden="1" customHeight="1" x14ac:dyDescent="0.2">
      <c r="A65" s="1196"/>
      <c r="B65" s="684" t="s">
        <v>294</v>
      </c>
      <c r="C65" s="971">
        <v>3</v>
      </c>
      <c r="D65" s="686">
        <v>0</v>
      </c>
      <c r="E65" s="686">
        <v>13</v>
      </c>
      <c r="F65" s="686">
        <v>0</v>
      </c>
      <c r="G65" s="686">
        <v>4</v>
      </c>
      <c r="H65" s="686">
        <v>9</v>
      </c>
      <c r="I65" s="686">
        <v>7</v>
      </c>
      <c r="J65" s="686">
        <v>7</v>
      </c>
      <c r="K65" s="686">
        <v>14</v>
      </c>
      <c r="L65" s="686">
        <v>8</v>
      </c>
      <c r="M65" s="686">
        <v>12</v>
      </c>
      <c r="N65" s="686">
        <v>11</v>
      </c>
      <c r="O65" s="686">
        <v>3</v>
      </c>
      <c r="P65" s="686">
        <v>10</v>
      </c>
      <c r="Q65" s="686">
        <v>18</v>
      </c>
      <c r="R65" s="686">
        <v>6</v>
      </c>
      <c r="S65" s="686">
        <v>8</v>
      </c>
      <c r="T65" s="686">
        <v>8</v>
      </c>
      <c r="U65" s="696">
        <f t="shared" si="32"/>
        <v>141</v>
      </c>
      <c r="V65" s="696"/>
      <c r="W65" s="651"/>
    </row>
    <row r="66" spans="1:24" s="644" customFormat="1" ht="21" hidden="1" customHeight="1" x14ac:dyDescent="0.2">
      <c r="A66" s="1196"/>
      <c r="B66" s="685" t="s">
        <v>269</v>
      </c>
      <c r="C66" s="688">
        <f>SUM(C62:C65)</f>
        <v>9</v>
      </c>
      <c r="D66" s="688">
        <f t="shared" ref="D66:M66" si="35">SUM(D62:D65)</f>
        <v>13</v>
      </c>
      <c r="E66" s="688">
        <f t="shared" si="35"/>
        <v>38</v>
      </c>
      <c r="F66" s="688">
        <f t="shared" si="35"/>
        <v>10</v>
      </c>
      <c r="G66" s="688">
        <f t="shared" si="35"/>
        <v>18</v>
      </c>
      <c r="H66" s="688">
        <f t="shared" si="35"/>
        <v>45</v>
      </c>
      <c r="I66" s="688">
        <f t="shared" si="35"/>
        <v>39</v>
      </c>
      <c r="J66" s="688">
        <f t="shared" si="35"/>
        <v>20</v>
      </c>
      <c r="K66" s="688">
        <f t="shared" si="35"/>
        <v>43</v>
      </c>
      <c r="L66" s="688">
        <f t="shared" si="35"/>
        <v>34</v>
      </c>
      <c r="M66" s="688">
        <f t="shared" si="35"/>
        <v>52</v>
      </c>
      <c r="N66" s="688">
        <f>SUM(N62:N65)</f>
        <v>44</v>
      </c>
      <c r="O66" s="688">
        <f t="shared" ref="O66:T66" si="36">SUM(O62:O65)</f>
        <v>15</v>
      </c>
      <c r="P66" s="688">
        <f t="shared" si="36"/>
        <v>37</v>
      </c>
      <c r="Q66" s="688">
        <f t="shared" si="36"/>
        <v>44</v>
      </c>
      <c r="R66" s="688">
        <f t="shared" si="36"/>
        <v>28</v>
      </c>
      <c r="S66" s="688">
        <f t="shared" si="36"/>
        <v>34</v>
      </c>
      <c r="T66" s="688">
        <f t="shared" si="36"/>
        <v>31</v>
      </c>
      <c r="U66" s="689">
        <f t="shared" si="32"/>
        <v>554</v>
      </c>
      <c r="V66" s="689"/>
      <c r="W66" s="651"/>
    </row>
    <row r="67" spans="1:24" ht="21" customHeight="1" x14ac:dyDescent="0.2">
      <c r="A67" s="1196"/>
      <c r="B67" s="190" t="s">
        <v>582</v>
      </c>
      <c r="C67" s="931">
        <f>C59-C64</f>
        <v>2</v>
      </c>
      <c r="D67" s="931">
        <f t="shared" ref="D67:T67" si="37">D59-D64</f>
        <v>2</v>
      </c>
      <c r="E67" s="931">
        <f t="shared" si="37"/>
        <v>-1</v>
      </c>
      <c r="F67" s="931">
        <f t="shared" si="37"/>
        <v>2</v>
      </c>
      <c r="G67" s="931">
        <f t="shared" si="37"/>
        <v>0</v>
      </c>
      <c r="H67" s="931">
        <f t="shared" si="37"/>
        <v>8</v>
      </c>
      <c r="I67" s="931">
        <f t="shared" si="37"/>
        <v>1</v>
      </c>
      <c r="J67" s="931">
        <f t="shared" si="37"/>
        <v>0</v>
      </c>
      <c r="K67" s="931">
        <f t="shared" si="37"/>
        <v>-6</v>
      </c>
      <c r="L67" s="931">
        <f t="shared" si="37"/>
        <v>7</v>
      </c>
      <c r="M67" s="931">
        <f t="shared" si="37"/>
        <v>-3</v>
      </c>
      <c r="N67" s="931">
        <f t="shared" si="37"/>
        <v>-6</v>
      </c>
      <c r="O67" s="931">
        <f t="shared" si="37"/>
        <v>-3</v>
      </c>
      <c r="P67" s="931">
        <f t="shared" si="37"/>
        <v>4</v>
      </c>
      <c r="Q67" s="931">
        <f t="shared" si="37"/>
        <v>11</v>
      </c>
      <c r="R67" s="931">
        <f t="shared" si="37"/>
        <v>0</v>
      </c>
      <c r="S67" s="931">
        <f t="shared" si="37"/>
        <v>-3</v>
      </c>
      <c r="T67" s="931">
        <f t="shared" si="37"/>
        <v>4</v>
      </c>
      <c r="U67" s="932">
        <f>U59-U64</f>
        <v>19</v>
      </c>
      <c r="V67" s="932"/>
      <c r="W67" s="651"/>
      <c r="X67" s="644"/>
    </row>
    <row r="68" spans="1:24" s="644" customFormat="1" ht="21" customHeight="1" x14ac:dyDescent="0.2">
      <c r="A68" s="1196"/>
      <c r="B68" s="1134" t="s">
        <v>584</v>
      </c>
      <c r="C68" s="1135">
        <f>C59-C58</f>
        <v>1</v>
      </c>
      <c r="D68" s="1135">
        <f t="shared" ref="D68:U68" si="38">D59-D58</f>
        <v>2</v>
      </c>
      <c r="E68" s="1135">
        <f t="shared" si="38"/>
        <v>0</v>
      </c>
      <c r="F68" s="1135">
        <f t="shared" si="38"/>
        <v>1</v>
      </c>
      <c r="G68" s="1135">
        <f t="shared" si="38"/>
        <v>2</v>
      </c>
      <c r="H68" s="1135">
        <f t="shared" si="38"/>
        <v>12</v>
      </c>
      <c r="I68" s="1135">
        <f t="shared" si="38"/>
        <v>-8</v>
      </c>
      <c r="J68" s="1135">
        <f t="shared" si="38"/>
        <v>0</v>
      </c>
      <c r="K68" s="1135">
        <f t="shared" si="38"/>
        <v>3</v>
      </c>
      <c r="L68" s="1135">
        <f t="shared" si="38"/>
        <v>8</v>
      </c>
      <c r="M68" s="1135">
        <f t="shared" si="38"/>
        <v>2</v>
      </c>
      <c r="N68" s="1135">
        <f t="shared" si="38"/>
        <v>0</v>
      </c>
      <c r="O68" s="1135">
        <f t="shared" si="38"/>
        <v>-2</v>
      </c>
      <c r="P68" s="1135">
        <f t="shared" si="38"/>
        <v>11</v>
      </c>
      <c r="Q68" s="1135">
        <f t="shared" si="38"/>
        <v>6</v>
      </c>
      <c r="R68" s="1135">
        <f t="shared" si="38"/>
        <v>4</v>
      </c>
      <c r="S68" s="1135">
        <f t="shared" si="38"/>
        <v>-4</v>
      </c>
      <c r="T68" s="1135">
        <f t="shared" si="38"/>
        <v>2</v>
      </c>
      <c r="U68" s="1136">
        <f t="shared" si="38"/>
        <v>40</v>
      </c>
      <c r="V68" s="1136"/>
      <c r="W68" s="651"/>
    </row>
    <row r="69" spans="1:24" x14ac:dyDescent="0.2">
      <c r="A69" s="179" t="s">
        <v>84</v>
      </c>
      <c r="B69" s="425"/>
      <c r="C69" s="427"/>
      <c r="D69" s="427"/>
      <c r="E69" s="427"/>
      <c r="F69" s="427"/>
      <c r="G69" s="427"/>
      <c r="H69" s="427"/>
      <c r="I69" s="427"/>
      <c r="J69" s="428"/>
      <c r="K69" s="429"/>
      <c r="L69" s="430"/>
      <c r="M69" s="430"/>
      <c r="N69" s="430"/>
      <c r="O69" s="430"/>
      <c r="P69" s="430"/>
      <c r="Q69" s="430"/>
      <c r="R69" s="430"/>
      <c r="S69" s="430"/>
      <c r="T69" s="430"/>
      <c r="U69" s="430"/>
    </row>
    <row r="70" spans="1:24" x14ac:dyDescent="0.2">
      <c r="A70" s="116"/>
      <c r="B70" s="194"/>
      <c r="C70" s="195"/>
      <c r="D70" s="195"/>
      <c r="E70" s="195"/>
      <c r="F70" s="195"/>
      <c r="G70" s="195"/>
      <c r="H70" s="195"/>
      <c r="I70" s="195"/>
      <c r="J70" s="196"/>
      <c r="K70" s="197"/>
      <c r="L70" s="198"/>
      <c r="M70" s="198"/>
      <c r="N70" s="198"/>
      <c r="O70" s="198"/>
      <c r="P70" s="198"/>
      <c r="Q70" s="198"/>
      <c r="R70" s="198"/>
      <c r="S70" s="198"/>
      <c r="T70" s="198"/>
      <c r="U70" s="198"/>
    </row>
    <row r="71" spans="1:24" x14ac:dyDescent="0.2">
      <c r="A71" s="58" t="s">
        <v>56</v>
      </c>
      <c r="B71" s="199"/>
      <c r="C71" s="200"/>
      <c r="D71" s="200"/>
      <c r="E71" s="200"/>
      <c r="F71" s="200"/>
      <c r="G71" s="200"/>
      <c r="H71" s="195"/>
      <c r="I71" s="195"/>
      <c r="J71" s="195"/>
      <c r="K71" s="195"/>
      <c r="L71" s="198"/>
      <c r="M71" s="198"/>
      <c r="N71" s="198"/>
      <c r="O71" s="198"/>
      <c r="P71" s="198"/>
      <c r="Q71" s="198"/>
      <c r="R71" s="198"/>
      <c r="S71" s="198"/>
      <c r="T71" s="198"/>
      <c r="U71" s="198"/>
    </row>
    <row r="72" spans="1:24" x14ac:dyDescent="0.2">
      <c r="A72" s="1205" t="s">
        <v>225</v>
      </c>
      <c r="B72" s="1205"/>
      <c r="C72" s="1205"/>
      <c r="D72" s="1205"/>
      <c r="E72" s="1205"/>
      <c r="F72" s="1205"/>
      <c r="G72" s="1205"/>
      <c r="H72" s="1205"/>
      <c r="I72" s="1205"/>
      <c r="J72" s="1205"/>
      <c r="K72" s="1205"/>
      <c r="L72" s="1205"/>
      <c r="M72" s="1205"/>
      <c r="N72" s="1205"/>
      <c r="O72" s="1205"/>
      <c r="P72" s="1205"/>
      <c r="Q72" s="1205"/>
      <c r="R72" s="1205"/>
      <c r="S72" s="1205"/>
      <c r="T72" s="1205"/>
      <c r="U72" s="1205"/>
    </row>
    <row r="73" spans="1:24" x14ac:dyDescent="0.2">
      <c r="A73" s="1183" t="s">
        <v>226</v>
      </c>
      <c r="B73" s="1183"/>
      <c r="C73" s="1183"/>
      <c r="D73" s="1183"/>
      <c r="E73" s="1183"/>
      <c r="F73" s="1183"/>
      <c r="G73" s="1183"/>
      <c r="H73" s="1183"/>
      <c r="I73" s="1183"/>
      <c r="J73" s="1183"/>
      <c r="K73" s="1183"/>
      <c r="L73" s="1183"/>
      <c r="M73" s="1183"/>
      <c r="N73" s="1183"/>
      <c r="O73" s="1183"/>
      <c r="P73" s="1204"/>
      <c r="Q73" s="1204"/>
      <c r="R73" s="1204"/>
      <c r="S73" s="1204"/>
      <c r="T73" s="1204"/>
      <c r="U73" s="1204"/>
    </row>
    <row r="74" spans="1:24" s="644" customFormat="1" x14ac:dyDescent="0.2">
      <c r="A74" s="1194" t="s">
        <v>376</v>
      </c>
      <c r="B74" s="1183"/>
      <c r="C74" s="1183"/>
      <c r="D74" s="1183"/>
      <c r="E74" s="1183"/>
      <c r="F74" s="1183"/>
      <c r="G74" s="1183"/>
      <c r="H74" s="1183"/>
      <c r="I74" s="1183"/>
      <c r="J74" s="1183"/>
      <c r="K74" s="1183"/>
      <c r="L74" s="1183"/>
      <c r="M74" s="1183"/>
      <c r="N74" s="1183"/>
      <c r="O74" s="1183"/>
      <c r="P74" s="1204"/>
      <c r="Q74" s="1204"/>
      <c r="R74" s="1204"/>
      <c r="S74" s="1204"/>
      <c r="T74" s="1204"/>
      <c r="U74" s="1204"/>
      <c r="V74" s="260"/>
    </row>
    <row r="75" spans="1:24" x14ac:dyDescent="0.2">
      <c r="A75" s="1183" t="s">
        <v>240</v>
      </c>
      <c r="B75" s="1183"/>
      <c r="C75" s="1183"/>
      <c r="D75" s="1183"/>
      <c r="E75" s="1183"/>
      <c r="F75" s="1183"/>
      <c r="G75" s="1183"/>
      <c r="H75" s="1183"/>
      <c r="I75" s="1183"/>
      <c r="J75" s="1183"/>
      <c r="K75" s="1183"/>
      <c r="L75" s="1183"/>
      <c r="M75" s="1183"/>
      <c r="N75" s="1183"/>
      <c r="O75" s="1183"/>
      <c r="P75" s="1185"/>
      <c r="Q75" s="1185"/>
      <c r="R75" s="1185"/>
      <c r="S75" s="1185"/>
      <c r="T75" s="1185"/>
      <c r="U75" s="1185"/>
    </row>
    <row r="76" spans="1:24" ht="12.75" customHeight="1" x14ac:dyDescent="0.2">
      <c r="A76" s="1183" t="s">
        <v>241</v>
      </c>
      <c r="B76" s="1183"/>
      <c r="C76" s="1183"/>
      <c r="D76" s="1183"/>
      <c r="E76" s="1183"/>
      <c r="F76" s="1183"/>
      <c r="G76" s="1183"/>
      <c r="H76" s="1183"/>
      <c r="I76" s="1183"/>
      <c r="J76" s="1183"/>
      <c r="K76" s="1183"/>
      <c r="L76" s="1183"/>
      <c r="M76" s="1183"/>
      <c r="N76" s="1183"/>
      <c r="O76" s="1183"/>
      <c r="P76" s="351"/>
      <c r="Q76" s="351"/>
      <c r="R76" s="351"/>
      <c r="S76" s="351"/>
      <c r="T76" s="351"/>
      <c r="U76" s="351"/>
    </row>
    <row r="77" spans="1:24" ht="12.75" customHeight="1" x14ac:dyDescent="0.2">
      <c r="A77" s="1183" t="s">
        <v>370</v>
      </c>
      <c r="B77" s="1183"/>
      <c r="C77" s="1183"/>
      <c r="D77" s="1183"/>
      <c r="E77" s="1183"/>
      <c r="F77" s="1183"/>
      <c r="G77" s="1183"/>
      <c r="H77" s="1183"/>
      <c r="I77" s="1183"/>
      <c r="J77" s="1183"/>
      <c r="K77" s="1183"/>
      <c r="L77" s="1183"/>
      <c r="M77" s="1183"/>
      <c r="N77" s="1183"/>
      <c r="O77" s="1183"/>
      <c r="P77" s="351"/>
      <c r="Q77" s="351"/>
      <c r="R77" s="351"/>
      <c r="S77" s="351"/>
      <c r="T77" s="351"/>
      <c r="U77" s="351"/>
    </row>
    <row r="80" spans="1:24" ht="15" x14ac:dyDescent="0.25">
      <c r="A80" s="231"/>
    </row>
    <row r="104" spans="1:23" s="183" customFormat="1" ht="15" x14ac:dyDescent="0.25">
      <c r="A104" s="231"/>
      <c r="C104" s="186"/>
      <c r="D104" s="186"/>
      <c r="E104" s="186"/>
      <c r="F104" s="186"/>
      <c r="G104" s="186"/>
      <c r="H104" s="186"/>
      <c r="I104" s="186"/>
      <c r="J104" s="186"/>
      <c r="K104" s="186"/>
      <c r="L104" s="186"/>
      <c r="M104" s="186"/>
      <c r="N104" s="186"/>
      <c r="O104" s="186"/>
      <c r="P104" s="186"/>
      <c r="Q104" s="186"/>
      <c r="R104" s="186"/>
      <c r="S104" s="186"/>
      <c r="T104" s="186"/>
      <c r="U104" s="186"/>
      <c r="V104" s="260"/>
      <c r="W104" s="182"/>
    </row>
  </sheetData>
  <dataConsolidate/>
  <mergeCells count="11">
    <mergeCell ref="A5:A16"/>
    <mergeCell ref="A74:U74"/>
    <mergeCell ref="A76:O76"/>
    <mergeCell ref="A77:O77"/>
    <mergeCell ref="A73:U73"/>
    <mergeCell ref="A72:U72"/>
    <mergeCell ref="A75:U75"/>
    <mergeCell ref="A57:A68"/>
    <mergeCell ref="A44:A55"/>
    <mergeCell ref="A31:A42"/>
    <mergeCell ref="A18:A29"/>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51" orientation="portrait" r:id="rId1"/>
  <rowBreaks count="1" manualBreakCount="1">
    <brk id="77"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105"/>
  <sheetViews>
    <sheetView showGridLines="0" zoomScaleNormal="100" workbookViewId="0">
      <pane ySplit="4" topLeftCell="A5" activePane="bottomLeft" state="frozen"/>
      <selection pane="bottomLeft" activeCell="A2" sqref="A2:I2"/>
    </sheetView>
  </sheetViews>
  <sheetFormatPr defaultColWidth="9.28515625" defaultRowHeight="12.75" x14ac:dyDescent="0.2"/>
  <cols>
    <col min="1" max="1" width="8" style="182" customWidth="1"/>
    <col min="2" max="2" width="43.7109375" style="183" customWidth="1"/>
    <col min="3" max="3" width="8.28515625" style="201" customWidth="1"/>
    <col min="4" max="4" width="10" style="201" customWidth="1"/>
    <col min="5" max="8" width="8.28515625" style="201" customWidth="1"/>
    <col min="9" max="9" width="0.140625" style="507" customWidth="1"/>
    <col min="10" max="10" width="9.28515625" style="507"/>
    <col min="11" max="11" width="10.28515625" style="182" customWidth="1"/>
    <col min="12" max="17" width="7.7109375" style="182" customWidth="1"/>
    <col min="18" max="16384" width="9.28515625" style="182"/>
  </cols>
  <sheetData>
    <row r="1" spans="1:12" ht="16.5" customHeight="1" x14ac:dyDescent="0.2">
      <c r="A1" s="124" t="s">
        <v>85</v>
      </c>
    </row>
    <row r="2" spans="1:12" ht="29.25" customHeight="1" x14ac:dyDescent="0.25">
      <c r="A2" s="1210" t="s">
        <v>377</v>
      </c>
      <c r="B2" s="1210"/>
      <c r="C2" s="1210"/>
      <c r="D2" s="1210"/>
      <c r="E2" s="1210"/>
      <c r="F2" s="1210"/>
      <c r="G2" s="1210"/>
      <c r="H2" s="1210"/>
      <c r="I2" s="1210"/>
    </row>
    <row r="3" spans="1:12" ht="12.75" customHeight="1" x14ac:dyDescent="0.25">
      <c r="A3" s="809"/>
    </row>
    <row r="4" spans="1:12" s="187" customFormat="1" ht="99" customHeight="1" x14ac:dyDescent="0.2">
      <c r="A4" s="188"/>
      <c r="B4" s="224"/>
      <c r="C4" s="224" t="s">
        <v>378</v>
      </c>
      <c r="D4" s="224" t="s">
        <v>379</v>
      </c>
      <c r="E4" s="224" t="s">
        <v>387</v>
      </c>
      <c r="F4" s="224" t="s">
        <v>380</v>
      </c>
      <c r="G4" s="224" t="s">
        <v>381</v>
      </c>
      <c r="H4" s="569" t="s">
        <v>43</v>
      </c>
      <c r="I4" s="568"/>
      <c r="J4" s="512"/>
    </row>
    <row r="5" spans="1:12" ht="21" customHeight="1" x14ac:dyDescent="0.2">
      <c r="A5" s="1192" t="s">
        <v>124</v>
      </c>
      <c r="B5" s="684" t="s">
        <v>353</v>
      </c>
      <c r="C5" s="686">
        <v>1</v>
      </c>
      <c r="D5" s="686" t="s">
        <v>167</v>
      </c>
      <c r="E5" s="686" t="s">
        <v>167</v>
      </c>
      <c r="F5" s="686">
        <v>0</v>
      </c>
      <c r="G5" s="686">
        <v>0</v>
      </c>
      <c r="H5" s="696">
        <f t="shared" ref="H5:H14" si="0">SUM(C5+F5+G5)</f>
        <v>1</v>
      </c>
      <c r="I5" s="707"/>
      <c r="J5" s="650"/>
      <c r="K5" s="644"/>
      <c r="L5" s="644"/>
    </row>
    <row r="6" spans="1:12" ht="21" customHeight="1" x14ac:dyDescent="0.2">
      <c r="A6" s="1196"/>
      <c r="B6" s="685" t="s">
        <v>354</v>
      </c>
      <c r="C6" s="688">
        <v>0</v>
      </c>
      <c r="D6" s="688" t="s">
        <v>167</v>
      </c>
      <c r="E6" s="688" t="s">
        <v>167</v>
      </c>
      <c r="F6" s="688">
        <v>0</v>
      </c>
      <c r="G6" s="688">
        <v>0</v>
      </c>
      <c r="H6" s="689">
        <f t="shared" si="0"/>
        <v>0</v>
      </c>
      <c r="I6" s="260"/>
      <c r="J6" s="650"/>
      <c r="K6" s="260"/>
      <c r="L6" s="644"/>
    </row>
    <row r="7" spans="1:12" ht="21" customHeight="1" x14ac:dyDescent="0.2">
      <c r="A7" s="1196"/>
      <c r="B7" s="684" t="s">
        <v>355</v>
      </c>
      <c r="C7" s="686">
        <v>0</v>
      </c>
      <c r="D7" s="686" t="s">
        <v>167</v>
      </c>
      <c r="E7" s="686" t="s">
        <v>167</v>
      </c>
      <c r="F7" s="686">
        <v>2</v>
      </c>
      <c r="G7" s="686">
        <v>1</v>
      </c>
      <c r="H7" s="696">
        <f t="shared" si="0"/>
        <v>3</v>
      </c>
      <c r="I7" s="707"/>
      <c r="J7" s="650"/>
      <c r="K7" s="644"/>
      <c r="L7" s="644"/>
    </row>
    <row r="8" spans="1:12" ht="21" hidden="1" customHeight="1" x14ac:dyDescent="0.2">
      <c r="A8" s="1196"/>
      <c r="B8" s="685" t="s">
        <v>356</v>
      </c>
      <c r="C8" s="688"/>
      <c r="D8" s="688" t="s">
        <v>167</v>
      </c>
      <c r="E8" s="688" t="s">
        <v>167</v>
      </c>
      <c r="F8" s="688"/>
      <c r="G8" s="688"/>
      <c r="H8" s="689">
        <f t="shared" si="0"/>
        <v>0</v>
      </c>
      <c r="I8" s="260"/>
      <c r="J8" s="650"/>
      <c r="K8" s="644"/>
      <c r="L8" s="644"/>
    </row>
    <row r="9" spans="1:12" ht="21" customHeight="1" x14ac:dyDescent="0.2">
      <c r="A9" s="1196"/>
      <c r="B9" s="190" t="s">
        <v>362</v>
      </c>
      <c r="C9" s="687">
        <f>SUM(C5:C8)</f>
        <v>1</v>
      </c>
      <c r="D9" s="687" t="s">
        <v>167</v>
      </c>
      <c r="E9" s="687" t="s">
        <v>167</v>
      </c>
      <c r="F9" s="687">
        <f>SUM(F5:F8)</f>
        <v>2</v>
      </c>
      <c r="G9" s="687">
        <f>SUM(G5:G8)</f>
        <v>1</v>
      </c>
      <c r="H9" s="697">
        <f t="shared" si="0"/>
        <v>4</v>
      </c>
      <c r="I9" s="260"/>
      <c r="J9" s="650"/>
      <c r="K9" s="644"/>
      <c r="L9" s="644"/>
    </row>
    <row r="10" spans="1:12" ht="21" hidden="1" customHeight="1" x14ac:dyDescent="0.2">
      <c r="A10" s="1196"/>
      <c r="B10" s="664" t="s">
        <v>291</v>
      </c>
      <c r="C10" s="688">
        <v>0</v>
      </c>
      <c r="D10" s="688" t="s">
        <v>167</v>
      </c>
      <c r="E10" s="688" t="s">
        <v>167</v>
      </c>
      <c r="F10" s="688">
        <v>0</v>
      </c>
      <c r="G10" s="688">
        <v>2</v>
      </c>
      <c r="H10" s="689">
        <f t="shared" si="0"/>
        <v>2</v>
      </c>
      <c r="I10" s="260"/>
      <c r="J10" s="650"/>
      <c r="K10" s="644"/>
      <c r="L10" s="644"/>
    </row>
    <row r="11" spans="1:12" s="506" customFormat="1" ht="21" hidden="1" customHeight="1" x14ac:dyDescent="0.2">
      <c r="A11" s="1196"/>
      <c r="B11" s="685" t="s">
        <v>292</v>
      </c>
      <c r="C11" s="688">
        <v>0</v>
      </c>
      <c r="D11" s="688" t="s">
        <v>167</v>
      </c>
      <c r="E11" s="688" t="s">
        <v>167</v>
      </c>
      <c r="F11" s="688">
        <v>2</v>
      </c>
      <c r="G11" s="688">
        <v>1</v>
      </c>
      <c r="H11" s="689">
        <f t="shared" si="0"/>
        <v>3</v>
      </c>
      <c r="I11" s="260"/>
      <c r="J11" s="650"/>
      <c r="K11" s="644"/>
      <c r="L11" s="644"/>
    </row>
    <row r="12" spans="1:12" s="644" customFormat="1" ht="21" customHeight="1" x14ac:dyDescent="0.2">
      <c r="A12" s="1196"/>
      <c r="B12" s="695" t="s">
        <v>293</v>
      </c>
      <c r="C12" s="686">
        <v>0</v>
      </c>
      <c r="D12" s="686" t="s">
        <v>167</v>
      </c>
      <c r="E12" s="686" t="s">
        <v>167</v>
      </c>
      <c r="F12" s="686">
        <v>3</v>
      </c>
      <c r="G12" s="686">
        <v>3</v>
      </c>
      <c r="H12" s="696">
        <f t="shared" si="0"/>
        <v>6</v>
      </c>
      <c r="I12" s="707"/>
      <c r="J12" s="650"/>
    </row>
    <row r="13" spans="1:12" s="644" customFormat="1" ht="21" hidden="1" customHeight="1" x14ac:dyDescent="0.2">
      <c r="A13" s="1196"/>
      <c r="B13" s="684" t="s">
        <v>294</v>
      </c>
      <c r="C13" s="686">
        <v>0</v>
      </c>
      <c r="D13" s="686" t="s">
        <v>167</v>
      </c>
      <c r="E13" s="686" t="s">
        <v>167</v>
      </c>
      <c r="F13" s="686">
        <v>0</v>
      </c>
      <c r="G13" s="686">
        <v>0</v>
      </c>
      <c r="H13" s="696">
        <f t="shared" si="0"/>
        <v>0</v>
      </c>
      <c r="I13" s="260"/>
      <c r="J13" s="650"/>
    </row>
    <row r="14" spans="1:12" s="644" customFormat="1" ht="21" hidden="1" customHeight="1" x14ac:dyDescent="0.2">
      <c r="A14" s="1196"/>
      <c r="B14" s="685" t="s">
        <v>269</v>
      </c>
      <c r="C14" s="688">
        <f>SUM(C10:C13)</f>
        <v>0</v>
      </c>
      <c r="D14" s="688" t="s">
        <v>167</v>
      </c>
      <c r="E14" s="688" t="s">
        <v>167</v>
      </c>
      <c r="F14" s="688">
        <f>SUM(F10:F13)</f>
        <v>5</v>
      </c>
      <c r="G14" s="688">
        <f>SUM(G10:G13)</f>
        <v>6</v>
      </c>
      <c r="H14" s="689">
        <f t="shared" si="0"/>
        <v>11</v>
      </c>
      <c r="I14" s="260"/>
      <c r="J14" s="650"/>
      <c r="K14" s="260"/>
    </row>
    <row r="15" spans="1:12" ht="21" customHeight="1" x14ac:dyDescent="0.2">
      <c r="A15" s="1196"/>
      <c r="B15" s="190" t="s">
        <v>582</v>
      </c>
      <c r="C15" s="931">
        <f>C7-C12</f>
        <v>0</v>
      </c>
      <c r="D15" s="687" t="s">
        <v>167</v>
      </c>
      <c r="E15" s="687" t="s">
        <v>167</v>
      </c>
      <c r="F15" s="931">
        <f>F7-F12</f>
        <v>-1</v>
      </c>
      <c r="G15" s="931">
        <f t="shared" ref="G15:H15" si="1">G7-G12</f>
        <v>-2</v>
      </c>
      <c r="H15" s="932">
        <f t="shared" si="1"/>
        <v>-3</v>
      </c>
      <c r="I15" s="687"/>
      <c r="J15" s="650"/>
      <c r="K15" s="644"/>
      <c r="L15" s="644"/>
    </row>
    <row r="16" spans="1:12" s="644" customFormat="1" ht="21" customHeight="1" x14ac:dyDescent="0.2">
      <c r="A16" s="1196"/>
      <c r="B16" s="684" t="s">
        <v>584</v>
      </c>
      <c r="C16" s="686">
        <f>C7-C6</f>
        <v>0</v>
      </c>
      <c r="D16" s="686" t="s">
        <v>167</v>
      </c>
      <c r="E16" s="686" t="s">
        <v>167</v>
      </c>
      <c r="F16" s="686">
        <f>F7-F6</f>
        <v>2</v>
      </c>
      <c r="G16" s="686">
        <f t="shared" ref="G16:H16" si="2">G7-G6</f>
        <v>1</v>
      </c>
      <c r="H16" s="696">
        <f t="shared" si="2"/>
        <v>3</v>
      </c>
      <c r="I16" s="686"/>
      <c r="J16" s="650"/>
    </row>
    <row r="17" spans="1:12" s="260" customFormat="1" ht="21" customHeight="1" x14ac:dyDescent="0.2">
      <c r="A17" s="876"/>
      <c r="B17" s="877"/>
      <c r="C17" s="878"/>
      <c r="D17" s="878"/>
      <c r="E17" s="878"/>
      <c r="F17" s="878"/>
      <c r="G17" s="878"/>
      <c r="H17" s="879"/>
    </row>
    <row r="18" spans="1:12" ht="21" customHeight="1" x14ac:dyDescent="0.2">
      <c r="A18" s="1196" t="s">
        <v>125</v>
      </c>
      <c r="B18" s="684" t="s">
        <v>353</v>
      </c>
      <c r="C18" s="686">
        <v>0</v>
      </c>
      <c r="D18" s="686">
        <v>0</v>
      </c>
      <c r="E18" s="686">
        <v>0</v>
      </c>
      <c r="F18" s="686">
        <v>0</v>
      </c>
      <c r="G18" s="686">
        <v>0</v>
      </c>
      <c r="H18" s="696">
        <f>SUM(C18:G18)</f>
        <v>0</v>
      </c>
      <c r="I18" s="707"/>
      <c r="J18" s="650"/>
      <c r="K18" s="644"/>
      <c r="L18" s="260"/>
    </row>
    <row r="19" spans="1:12" ht="21" customHeight="1" x14ac:dyDescent="0.2">
      <c r="A19" s="1196"/>
      <c r="B19" s="685" t="s">
        <v>354</v>
      </c>
      <c r="C19" s="688">
        <v>0</v>
      </c>
      <c r="D19" s="688">
        <v>2</v>
      </c>
      <c r="E19" s="688">
        <v>0</v>
      </c>
      <c r="F19" s="688">
        <v>0</v>
      </c>
      <c r="G19" s="688">
        <v>0</v>
      </c>
      <c r="H19" s="689">
        <f t="shared" ref="H19:H27" si="3">SUM(C19:G19)</f>
        <v>2</v>
      </c>
      <c r="I19" s="260"/>
      <c r="J19" s="650"/>
      <c r="K19" s="260"/>
      <c r="L19" s="260"/>
    </row>
    <row r="20" spans="1:12" ht="21" customHeight="1" x14ac:dyDescent="0.2">
      <c r="A20" s="1196"/>
      <c r="B20" s="684" t="s">
        <v>355</v>
      </c>
      <c r="C20" s="686">
        <v>1</v>
      </c>
      <c r="D20" s="686">
        <v>0</v>
      </c>
      <c r="E20" s="686">
        <v>0</v>
      </c>
      <c r="F20" s="686">
        <v>2</v>
      </c>
      <c r="G20" s="686">
        <v>1</v>
      </c>
      <c r="H20" s="696">
        <f t="shared" si="3"/>
        <v>4</v>
      </c>
      <c r="I20" s="707"/>
      <c r="J20" s="650"/>
      <c r="K20" s="644"/>
      <c r="L20" s="260"/>
    </row>
    <row r="21" spans="1:12" ht="21" hidden="1" customHeight="1" x14ac:dyDescent="0.2">
      <c r="A21" s="1196"/>
      <c r="B21" s="685" t="s">
        <v>356</v>
      </c>
      <c r="C21" s="688"/>
      <c r="D21" s="688"/>
      <c r="E21" s="688"/>
      <c r="F21" s="688"/>
      <c r="G21" s="688"/>
      <c r="H21" s="689">
        <f t="shared" si="3"/>
        <v>0</v>
      </c>
      <c r="I21" s="260"/>
      <c r="J21" s="650"/>
      <c r="K21" s="644"/>
      <c r="L21" s="260"/>
    </row>
    <row r="22" spans="1:12" ht="21" customHeight="1" x14ac:dyDescent="0.2">
      <c r="A22" s="1196"/>
      <c r="B22" s="190" t="s">
        <v>362</v>
      </c>
      <c r="C22" s="687">
        <f>SUM(C18:C21)</f>
        <v>1</v>
      </c>
      <c r="D22" s="687">
        <f>SUM(D18:D21)</f>
        <v>2</v>
      </c>
      <c r="E22" s="687">
        <f>SUM(E18:E21)</f>
        <v>0</v>
      </c>
      <c r="F22" s="687">
        <f>SUM(F18:F21)</f>
        <v>2</v>
      </c>
      <c r="G22" s="687">
        <f>SUM(G18:G21)</f>
        <v>1</v>
      </c>
      <c r="H22" s="697">
        <f t="shared" si="3"/>
        <v>6</v>
      </c>
      <c r="I22" s="260"/>
      <c r="J22" s="650"/>
      <c r="K22" s="644"/>
      <c r="L22" s="260"/>
    </row>
    <row r="23" spans="1:12" ht="21" hidden="1" customHeight="1" x14ac:dyDescent="0.2">
      <c r="A23" s="1196"/>
      <c r="B23" s="664" t="s">
        <v>291</v>
      </c>
      <c r="C23" s="688">
        <v>1</v>
      </c>
      <c r="D23" s="688">
        <v>0</v>
      </c>
      <c r="E23" s="688">
        <v>0</v>
      </c>
      <c r="F23" s="688">
        <v>0</v>
      </c>
      <c r="G23" s="688">
        <v>4</v>
      </c>
      <c r="H23" s="689">
        <f t="shared" si="3"/>
        <v>5</v>
      </c>
      <c r="I23" s="260"/>
      <c r="J23" s="650"/>
      <c r="K23" s="644"/>
      <c r="L23" s="260"/>
    </row>
    <row r="24" spans="1:12" s="506" customFormat="1" ht="21" hidden="1" customHeight="1" x14ac:dyDescent="0.2">
      <c r="A24" s="1196"/>
      <c r="B24" s="685" t="s">
        <v>292</v>
      </c>
      <c r="C24" s="688">
        <v>1</v>
      </c>
      <c r="D24" s="688">
        <v>0</v>
      </c>
      <c r="E24" s="688">
        <v>0</v>
      </c>
      <c r="F24" s="688">
        <v>0</v>
      </c>
      <c r="G24" s="688">
        <v>2</v>
      </c>
      <c r="H24" s="689">
        <f t="shared" si="3"/>
        <v>3</v>
      </c>
      <c r="I24" s="260"/>
      <c r="J24" s="650"/>
      <c r="K24" s="644"/>
      <c r="L24" s="260"/>
    </row>
    <row r="25" spans="1:12" s="644" customFormat="1" ht="21" customHeight="1" x14ac:dyDescent="0.2">
      <c r="A25" s="1196"/>
      <c r="B25" s="695" t="s">
        <v>293</v>
      </c>
      <c r="C25" s="686">
        <v>0</v>
      </c>
      <c r="D25" s="686">
        <v>0</v>
      </c>
      <c r="E25" s="686">
        <v>2</v>
      </c>
      <c r="F25" s="686">
        <v>0</v>
      </c>
      <c r="G25" s="686">
        <v>0</v>
      </c>
      <c r="H25" s="696">
        <f t="shared" si="3"/>
        <v>2</v>
      </c>
      <c r="I25" s="707"/>
      <c r="J25" s="650"/>
      <c r="L25" s="260"/>
    </row>
    <row r="26" spans="1:12" s="644" customFormat="1" ht="21" hidden="1" customHeight="1" x14ac:dyDescent="0.2">
      <c r="A26" s="1196"/>
      <c r="B26" s="684" t="s">
        <v>294</v>
      </c>
      <c r="C26" s="686">
        <v>0</v>
      </c>
      <c r="D26" s="686">
        <v>0</v>
      </c>
      <c r="E26" s="686">
        <v>0</v>
      </c>
      <c r="F26" s="686">
        <v>0</v>
      </c>
      <c r="G26" s="686">
        <v>0</v>
      </c>
      <c r="H26" s="696">
        <f t="shared" si="3"/>
        <v>0</v>
      </c>
      <c r="I26" s="260"/>
      <c r="J26" s="650"/>
      <c r="L26" s="260"/>
    </row>
    <row r="27" spans="1:12" s="644" customFormat="1" ht="21" hidden="1" customHeight="1" x14ac:dyDescent="0.2">
      <c r="A27" s="1196"/>
      <c r="B27" s="685" t="s">
        <v>269</v>
      </c>
      <c r="C27" s="688">
        <f>SUM(C23:C26)</f>
        <v>2</v>
      </c>
      <c r="D27" s="688">
        <f>SUM(D23:D26)</f>
        <v>0</v>
      </c>
      <c r="E27" s="688">
        <f>SUM(E23:E26)</f>
        <v>2</v>
      </c>
      <c r="F27" s="688">
        <f>SUM(F23:F26)</f>
        <v>0</v>
      </c>
      <c r="G27" s="688">
        <f>SUM(G23:G26)</f>
        <v>6</v>
      </c>
      <c r="H27" s="689">
        <f t="shared" si="3"/>
        <v>10</v>
      </c>
      <c r="I27" s="260"/>
      <c r="J27" s="650"/>
      <c r="K27" s="260"/>
      <c r="L27" s="260"/>
    </row>
    <row r="28" spans="1:12" ht="21" customHeight="1" x14ac:dyDescent="0.2">
      <c r="A28" s="1196"/>
      <c r="B28" s="190" t="s">
        <v>582</v>
      </c>
      <c r="C28" s="931">
        <f>C20-C25</f>
        <v>1</v>
      </c>
      <c r="D28" s="687">
        <f t="shared" ref="D28:H28" si="4">D20-D25</f>
        <v>0</v>
      </c>
      <c r="E28" s="687">
        <f t="shared" si="4"/>
        <v>-2</v>
      </c>
      <c r="F28" s="931">
        <f t="shared" si="4"/>
        <v>2</v>
      </c>
      <c r="G28" s="931">
        <f t="shared" si="4"/>
        <v>1</v>
      </c>
      <c r="H28" s="932">
        <f t="shared" si="4"/>
        <v>2</v>
      </c>
      <c r="I28" s="687"/>
      <c r="J28" s="650"/>
      <c r="K28" s="644"/>
      <c r="L28" s="260"/>
    </row>
    <row r="29" spans="1:12" s="644" customFormat="1" ht="21" customHeight="1" x14ac:dyDescent="0.2">
      <c r="A29" s="1196"/>
      <c r="B29" s="684" t="s">
        <v>584</v>
      </c>
      <c r="C29" s="686">
        <f>C20-C19</f>
        <v>1</v>
      </c>
      <c r="D29" s="686">
        <f t="shared" ref="D29:H29" si="5">D20-D19</f>
        <v>-2</v>
      </c>
      <c r="E29" s="686">
        <f t="shared" si="5"/>
        <v>0</v>
      </c>
      <c r="F29" s="686">
        <f t="shared" si="5"/>
        <v>2</v>
      </c>
      <c r="G29" s="686">
        <f t="shared" si="5"/>
        <v>1</v>
      </c>
      <c r="H29" s="696">
        <f t="shared" si="5"/>
        <v>2</v>
      </c>
      <c r="I29" s="686"/>
      <c r="J29" s="650"/>
      <c r="L29" s="260"/>
    </row>
    <row r="30" spans="1:12" ht="21" customHeight="1" x14ac:dyDescent="0.2">
      <c r="A30" s="191"/>
      <c r="B30" s="877"/>
      <c r="C30" s="878"/>
      <c r="D30" s="878"/>
      <c r="E30" s="878"/>
      <c r="F30" s="878"/>
      <c r="G30" s="878"/>
      <c r="H30" s="879"/>
      <c r="I30" s="260"/>
      <c r="J30" s="260"/>
      <c r="K30" s="260"/>
      <c r="L30" s="260"/>
    </row>
    <row r="31" spans="1:12" ht="21" customHeight="1" x14ac:dyDescent="0.2">
      <c r="A31" s="1196" t="s">
        <v>126</v>
      </c>
      <c r="B31" s="684" t="s">
        <v>353</v>
      </c>
      <c r="C31" s="686">
        <v>0</v>
      </c>
      <c r="D31" s="686">
        <v>0</v>
      </c>
      <c r="E31" s="686">
        <v>0</v>
      </c>
      <c r="F31" s="686">
        <v>0</v>
      </c>
      <c r="G31" s="686">
        <v>0</v>
      </c>
      <c r="H31" s="696">
        <f>SUM(C31:G31)</f>
        <v>0</v>
      </c>
      <c r="I31" s="707"/>
      <c r="J31" s="650"/>
      <c r="K31" s="644"/>
      <c r="L31" s="644"/>
    </row>
    <row r="32" spans="1:12" ht="21" customHeight="1" x14ac:dyDescent="0.2">
      <c r="A32" s="1196"/>
      <c r="B32" s="685" t="s">
        <v>354</v>
      </c>
      <c r="C32" s="688">
        <v>0</v>
      </c>
      <c r="D32" s="688">
        <v>2</v>
      </c>
      <c r="E32" s="688">
        <v>0</v>
      </c>
      <c r="F32" s="688">
        <v>0</v>
      </c>
      <c r="G32" s="688">
        <v>0</v>
      </c>
      <c r="H32" s="689">
        <f t="shared" ref="H32:H40" si="6">SUM(C32:G32)</f>
        <v>2</v>
      </c>
      <c r="I32" s="260"/>
      <c r="J32" s="650"/>
      <c r="K32" s="260"/>
      <c r="L32" s="644"/>
    </row>
    <row r="33" spans="1:15" ht="21" customHeight="1" x14ac:dyDescent="0.2">
      <c r="A33" s="1196"/>
      <c r="B33" s="684" t="s">
        <v>355</v>
      </c>
      <c r="C33" s="686">
        <v>0</v>
      </c>
      <c r="D33" s="686">
        <v>0</v>
      </c>
      <c r="E33" s="686">
        <v>0</v>
      </c>
      <c r="F33" s="686">
        <v>2</v>
      </c>
      <c r="G33" s="686">
        <v>1</v>
      </c>
      <c r="H33" s="696">
        <f t="shared" si="6"/>
        <v>3</v>
      </c>
      <c r="I33" s="707"/>
      <c r="J33" s="650"/>
      <c r="K33" s="644"/>
      <c r="L33" s="644"/>
      <c r="O33" s="226" t="s">
        <v>108</v>
      </c>
    </row>
    <row r="34" spans="1:15" ht="21" hidden="1" customHeight="1" x14ac:dyDescent="0.2">
      <c r="A34" s="1196"/>
      <c r="B34" s="685" t="s">
        <v>356</v>
      </c>
      <c r="C34" s="688"/>
      <c r="D34" s="688"/>
      <c r="E34" s="688"/>
      <c r="F34" s="688"/>
      <c r="G34" s="688"/>
      <c r="H34" s="689">
        <f t="shared" si="6"/>
        <v>0</v>
      </c>
      <c r="I34" s="260"/>
      <c r="J34" s="650"/>
      <c r="K34" s="644"/>
      <c r="L34" s="644"/>
      <c r="O34" s="226"/>
    </row>
    <row r="35" spans="1:15" ht="21" customHeight="1" x14ac:dyDescent="0.2">
      <c r="A35" s="1196"/>
      <c r="B35" s="190" t="s">
        <v>362</v>
      </c>
      <c r="C35" s="687">
        <f>SUM(C31:C34)</f>
        <v>0</v>
      </c>
      <c r="D35" s="687">
        <f>SUM(D31:D34)</f>
        <v>2</v>
      </c>
      <c r="E35" s="687">
        <f>SUM(E31:E34)</f>
        <v>0</v>
      </c>
      <c r="F35" s="687">
        <f>SUM(F31:F34)</f>
        <v>2</v>
      </c>
      <c r="G35" s="687">
        <f>SUM(G31:G34)</f>
        <v>1</v>
      </c>
      <c r="H35" s="697">
        <f t="shared" si="6"/>
        <v>5</v>
      </c>
      <c r="I35" s="260"/>
      <c r="J35" s="650"/>
      <c r="K35" s="644"/>
      <c r="L35" s="644"/>
    </row>
    <row r="36" spans="1:15" ht="21" hidden="1" customHeight="1" x14ac:dyDescent="0.2">
      <c r="A36" s="1196"/>
      <c r="B36" s="664" t="s">
        <v>291</v>
      </c>
      <c r="C36" s="688">
        <v>1</v>
      </c>
      <c r="D36" s="688">
        <v>0</v>
      </c>
      <c r="E36" s="688">
        <v>0</v>
      </c>
      <c r="F36" s="688">
        <v>0</v>
      </c>
      <c r="G36" s="688">
        <v>4</v>
      </c>
      <c r="H36" s="689">
        <f t="shared" si="6"/>
        <v>5</v>
      </c>
      <c r="I36" s="260"/>
      <c r="J36" s="650"/>
      <c r="K36" s="644"/>
      <c r="L36" s="644"/>
    </row>
    <row r="37" spans="1:15" s="506" customFormat="1" ht="21" hidden="1" customHeight="1" x14ac:dyDescent="0.2">
      <c r="A37" s="1196"/>
      <c r="B37" s="685" t="s">
        <v>292</v>
      </c>
      <c r="C37" s="688">
        <v>1</v>
      </c>
      <c r="D37" s="688">
        <v>0</v>
      </c>
      <c r="E37" s="688">
        <v>0</v>
      </c>
      <c r="F37" s="688">
        <v>0</v>
      </c>
      <c r="G37" s="688">
        <v>2</v>
      </c>
      <c r="H37" s="689">
        <f t="shared" si="6"/>
        <v>3</v>
      </c>
      <c r="I37" s="260"/>
      <c r="J37" s="650"/>
      <c r="K37" s="644"/>
      <c r="L37" s="644"/>
    </row>
    <row r="38" spans="1:15" s="644" customFormat="1" ht="21" customHeight="1" x14ac:dyDescent="0.2">
      <c r="A38" s="1196"/>
      <c r="B38" s="695" t="s">
        <v>293</v>
      </c>
      <c r="C38" s="686">
        <v>0</v>
      </c>
      <c r="D38" s="686">
        <v>0</v>
      </c>
      <c r="E38" s="686">
        <v>0</v>
      </c>
      <c r="F38" s="686">
        <v>0</v>
      </c>
      <c r="G38" s="686">
        <v>0</v>
      </c>
      <c r="H38" s="696">
        <f t="shared" si="6"/>
        <v>0</v>
      </c>
      <c r="I38" s="707"/>
      <c r="J38" s="650"/>
    </row>
    <row r="39" spans="1:15" s="644" customFormat="1" ht="21" hidden="1" customHeight="1" x14ac:dyDescent="0.2">
      <c r="A39" s="1196"/>
      <c r="B39" s="684" t="s">
        <v>294</v>
      </c>
      <c r="C39" s="686">
        <v>0</v>
      </c>
      <c r="D39" s="686">
        <v>0</v>
      </c>
      <c r="E39" s="686">
        <v>0</v>
      </c>
      <c r="F39" s="686">
        <v>0</v>
      </c>
      <c r="G39" s="686">
        <v>0</v>
      </c>
      <c r="H39" s="696">
        <f t="shared" si="6"/>
        <v>0</v>
      </c>
      <c r="I39" s="260"/>
      <c r="J39" s="650"/>
    </row>
    <row r="40" spans="1:15" s="644" customFormat="1" ht="21" hidden="1" customHeight="1" x14ac:dyDescent="0.2">
      <c r="A40" s="1196"/>
      <c r="B40" s="685" t="s">
        <v>269</v>
      </c>
      <c r="C40" s="688">
        <f>SUM(C36:C39)</f>
        <v>2</v>
      </c>
      <c r="D40" s="688">
        <f>SUM(D36:D39)</f>
        <v>0</v>
      </c>
      <c r="E40" s="688">
        <f>SUM(E36:E39)</f>
        <v>0</v>
      </c>
      <c r="F40" s="688">
        <f>SUM(F36:F39)</f>
        <v>0</v>
      </c>
      <c r="G40" s="688">
        <f>SUM(G36:G39)</f>
        <v>6</v>
      </c>
      <c r="H40" s="689">
        <f t="shared" si="6"/>
        <v>8</v>
      </c>
      <c r="I40" s="260"/>
      <c r="J40" s="650"/>
      <c r="K40" s="260"/>
    </row>
    <row r="41" spans="1:15" ht="21" customHeight="1" x14ac:dyDescent="0.2">
      <c r="A41" s="1196"/>
      <c r="B41" s="190" t="s">
        <v>582</v>
      </c>
      <c r="C41" s="931">
        <f>C33-C38</f>
        <v>0</v>
      </c>
      <c r="D41" s="687">
        <f t="shared" ref="D41:H41" si="7">D33-D38</f>
        <v>0</v>
      </c>
      <c r="E41" s="687">
        <f t="shared" si="7"/>
        <v>0</v>
      </c>
      <c r="F41" s="931">
        <f t="shared" si="7"/>
        <v>2</v>
      </c>
      <c r="G41" s="931">
        <f t="shared" si="7"/>
        <v>1</v>
      </c>
      <c r="H41" s="932">
        <f t="shared" si="7"/>
        <v>3</v>
      </c>
      <c r="I41" s="687"/>
      <c r="J41" s="650"/>
      <c r="K41" s="644"/>
      <c r="L41" s="644"/>
    </row>
    <row r="42" spans="1:15" s="644" customFormat="1" ht="21" customHeight="1" x14ac:dyDescent="0.2">
      <c r="A42" s="1196"/>
      <c r="B42" s="684" t="s">
        <v>584</v>
      </c>
      <c r="C42" s="686">
        <f>C33-C32</f>
        <v>0</v>
      </c>
      <c r="D42" s="686">
        <f t="shared" ref="D42:H42" si="8">D33-D32</f>
        <v>-2</v>
      </c>
      <c r="E42" s="686">
        <f t="shared" si="8"/>
        <v>0</v>
      </c>
      <c r="F42" s="686">
        <f t="shared" si="8"/>
        <v>2</v>
      </c>
      <c r="G42" s="686">
        <f t="shared" si="8"/>
        <v>1</v>
      </c>
      <c r="H42" s="696">
        <f t="shared" si="8"/>
        <v>1</v>
      </c>
      <c r="I42" s="686"/>
      <c r="J42" s="650"/>
    </row>
    <row r="43" spans="1:15" ht="21" customHeight="1" x14ac:dyDescent="0.2">
      <c r="A43" s="210"/>
      <c r="B43" s="877"/>
      <c r="C43" s="878"/>
      <c r="D43" s="878"/>
      <c r="E43" s="878"/>
      <c r="F43" s="878"/>
      <c r="G43" s="878"/>
      <c r="H43" s="879"/>
      <c r="I43" s="260"/>
      <c r="J43" s="260"/>
      <c r="K43" s="644"/>
      <c r="L43" s="644"/>
    </row>
    <row r="44" spans="1:15" ht="21" customHeight="1" x14ac:dyDescent="0.2">
      <c r="A44" s="1196" t="s">
        <v>127</v>
      </c>
      <c r="B44" s="684" t="s">
        <v>353</v>
      </c>
      <c r="C44" s="690" t="str">
        <f t="shared" ref="C44:H53" si="9">IF(C18=0,"-",C31/C18)</f>
        <v>-</v>
      </c>
      <c r="D44" s="690" t="str">
        <f t="shared" si="9"/>
        <v>-</v>
      </c>
      <c r="E44" s="690" t="str">
        <f t="shared" si="9"/>
        <v>-</v>
      </c>
      <c r="F44" s="690" t="str">
        <f t="shared" si="9"/>
        <v>-</v>
      </c>
      <c r="G44" s="690" t="str">
        <f t="shared" si="9"/>
        <v>-</v>
      </c>
      <c r="H44" s="691" t="str">
        <f t="shared" si="9"/>
        <v>-</v>
      </c>
      <c r="I44" s="690"/>
      <c r="J44" s="650"/>
      <c r="K44" s="644"/>
      <c r="L44" s="644"/>
    </row>
    <row r="45" spans="1:15" ht="21" customHeight="1" x14ac:dyDescent="0.2">
      <c r="A45" s="1196"/>
      <c r="B45" s="685" t="s">
        <v>354</v>
      </c>
      <c r="C45" s="692" t="str">
        <f t="shared" si="9"/>
        <v>-</v>
      </c>
      <c r="D45" s="692">
        <f t="shared" si="9"/>
        <v>1</v>
      </c>
      <c r="E45" s="692" t="str">
        <f t="shared" si="9"/>
        <v>-</v>
      </c>
      <c r="F45" s="692" t="str">
        <f t="shared" si="9"/>
        <v>-</v>
      </c>
      <c r="G45" s="692" t="str">
        <f t="shared" si="9"/>
        <v>-</v>
      </c>
      <c r="H45" s="694">
        <f t="shared" si="9"/>
        <v>1</v>
      </c>
      <c r="I45" s="810"/>
      <c r="J45" s="650"/>
      <c r="K45" s="644"/>
      <c r="L45" s="644"/>
    </row>
    <row r="46" spans="1:15" ht="21" customHeight="1" x14ac:dyDescent="0.2">
      <c r="A46" s="1196"/>
      <c r="B46" s="684" t="s">
        <v>355</v>
      </c>
      <c r="C46" s="654">
        <f t="shared" si="9"/>
        <v>0</v>
      </c>
      <c r="D46" s="654" t="str">
        <f t="shared" si="9"/>
        <v>-</v>
      </c>
      <c r="E46" s="654" t="str">
        <f t="shared" si="9"/>
        <v>-</v>
      </c>
      <c r="F46" s="654">
        <f t="shared" si="9"/>
        <v>1</v>
      </c>
      <c r="G46" s="654">
        <f t="shared" si="9"/>
        <v>1</v>
      </c>
      <c r="H46" s="655">
        <f t="shared" si="9"/>
        <v>0.75</v>
      </c>
      <c r="I46" s="690"/>
      <c r="J46" s="650"/>
      <c r="K46" s="644"/>
      <c r="L46" s="644"/>
    </row>
    <row r="47" spans="1:15" ht="21" hidden="1" customHeight="1" x14ac:dyDescent="0.2">
      <c r="A47" s="1196"/>
      <c r="B47" s="685" t="s">
        <v>356</v>
      </c>
      <c r="C47" s="692" t="str">
        <f t="shared" si="9"/>
        <v>-</v>
      </c>
      <c r="D47" s="692" t="str">
        <f t="shared" si="9"/>
        <v>-</v>
      </c>
      <c r="E47" s="692" t="str">
        <f t="shared" si="9"/>
        <v>-</v>
      </c>
      <c r="F47" s="692" t="str">
        <f t="shared" si="9"/>
        <v>-</v>
      </c>
      <c r="G47" s="692" t="str">
        <f t="shared" si="9"/>
        <v>-</v>
      </c>
      <c r="H47" s="694" t="str">
        <f t="shared" si="9"/>
        <v>-</v>
      </c>
      <c r="I47" s="810"/>
      <c r="J47" s="650"/>
      <c r="K47" s="644"/>
      <c r="L47" s="644"/>
    </row>
    <row r="48" spans="1:15" ht="21" customHeight="1" x14ac:dyDescent="0.2">
      <c r="A48" s="1196"/>
      <c r="B48" s="190" t="s">
        <v>362</v>
      </c>
      <c r="C48" s="245">
        <f t="shared" si="9"/>
        <v>0</v>
      </c>
      <c r="D48" s="245">
        <f t="shared" si="9"/>
        <v>1</v>
      </c>
      <c r="E48" s="245" t="str">
        <f t="shared" si="9"/>
        <v>-</v>
      </c>
      <c r="F48" s="245">
        <f t="shared" si="9"/>
        <v>1</v>
      </c>
      <c r="G48" s="245">
        <f t="shared" si="9"/>
        <v>1</v>
      </c>
      <c r="H48" s="813">
        <f t="shared" si="9"/>
        <v>0.83333333333333337</v>
      </c>
      <c r="I48" s="260"/>
      <c r="J48" s="260"/>
      <c r="K48" s="644"/>
      <c r="L48" s="644"/>
    </row>
    <row r="49" spans="1:23" ht="21" hidden="1" customHeight="1" x14ac:dyDescent="0.2">
      <c r="A49" s="1196"/>
      <c r="B49" s="664" t="s">
        <v>291</v>
      </c>
      <c r="C49" s="245">
        <f t="shared" si="9"/>
        <v>1</v>
      </c>
      <c r="D49" s="692" t="str">
        <f t="shared" si="9"/>
        <v>-</v>
      </c>
      <c r="E49" s="692" t="str">
        <f t="shared" si="9"/>
        <v>-</v>
      </c>
      <c r="F49" s="692" t="str">
        <f t="shared" si="9"/>
        <v>-</v>
      </c>
      <c r="G49" s="692">
        <f t="shared" si="9"/>
        <v>1</v>
      </c>
      <c r="H49" s="694">
        <f t="shared" si="9"/>
        <v>1</v>
      </c>
      <c r="I49" s="810"/>
      <c r="J49" s="650"/>
      <c r="K49" s="644"/>
      <c r="L49" s="644"/>
    </row>
    <row r="50" spans="1:23" s="506" customFormat="1" ht="21" hidden="1" customHeight="1" x14ac:dyDescent="0.2">
      <c r="A50" s="1196"/>
      <c r="B50" s="685" t="s">
        <v>292</v>
      </c>
      <c r="C50" s="692">
        <f t="shared" si="9"/>
        <v>1</v>
      </c>
      <c r="D50" s="692" t="str">
        <f t="shared" si="9"/>
        <v>-</v>
      </c>
      <c r="E50" s="692" t="str">
        <f t="shared" si="9"/>
        <v>-</v>
      </c>
      <c r="F50" s="692" t="str">
        <f t="shared" si="9"/>
        <v>-</v>
      </c>
      <c r="G50" s="692">
        <f t="shared" si="9"/>
        <v>1</v>
      </c>
      <c r="H50" s="694">
        <f t="shared" si="9"/>
        <v>1</v>
      </c>
      <c r="I50" s="810"/>
      <c r="J50" s="650"/>
      <c r="K50" s="644"/>
      <c r="L50" s="644"/>
    </row>
    <row r="51" spans="1:23" s="644" customFormat="1" ht="21" customHeight="1" x14ac:dyDescent="0.2">
      <c r="A51" s="1196"/>
      <c r="B51" s="695" t="s">
        <v>293</v>
      </c>
      <c r="C51" s="756" t="str">
        <f t="shared" si="9"/>
        <v>-</v>
      </c>
      <c r="D51" s="756" t="str">
        <f t="shared" si="9"/>
        <v>-</v>
      </c>
      <c r="E51" s="756">
        <f t="shared" si="9"/>
        <v>0</v>
      </c>
      <c r="F51" s="756" t="str">
        <f t="shared" si="9"/>
        <v>-</v>
      </c>
      <c r="G51" s="756" t="str">
        <f t="shared" si="9"/>
        <v>-</v>
      </c>
      <c r="H51" s="812">
        <f t="shared" si="9"/>
        <v>0</v>
      </c>
      <c r="I51" s="690"/>
      <c r="J51" s="650"/>
    </row>
    <row r="52" spans="1:23" s="644" customFormat="1" ht="21" hidden="1" customHeight="1" x14ac:dyDescent="0.2">
      <c r="A52" s="1196"/>
      <c r="B52" s="684" t="s">
        <v>294</v>
      </c>
      <c r="C52" s="690" t="str">
        <f t="shared" si="9"/>
        <v>-</v>
      </c>
      <c r="D52" s="690" t="str">
        <f t="shared" si="9"/>
        <v>-</v>
      </c>
      <c r="E52" s="690" t="str">
        <f t="shared" si="9"/>
        <v>-</v>
      </c>
      <c r="F52" s="690" t="str">
        <f t="shared" si="9"/>
        <v>-</v>
      </c>
      <c r="G52" s="690" t="str">
        <f t="shared" si="9"/>
        <v>-</v>
      </c>
      <c r="H52" s="691" t="str">
        <f t="shared" si="9"/>
        <v>-</v>
      </c>
      <c r="I52" s="810"/>
      <c r="J52" s="650"/>
    </row>
    <row r="53" spans="1:23" s="644" customFormat="1" ht="21" hidden="1" customHeight="1" x14ac:dyDescent="0.2">
      <c r="A53" s="1196"/>
      <c r="B53" s="685" t="s">
        <v>269</v>
      </c>
      <c r="C53" s="692">
        <f t="shared" si="9"/>
        <v>1</v>
      </c>
      <c r="D53" s="692" t="str">
        <f t="shared" si="9"/>
        <v>-</v>
      </c>
      <c r="E53" s="692">
        <f t="shared" si="9"/>
        <v>0</v>
      </c>
      <c r="F53" s="692" t="str">
        <f t="shared" si="9"/>
        <v>-</v>
      </c>
      <c r="G53" s="692">
        <f t="shared" si="9"/>
        <v>1</v>
      </c>
      <c r="H53" s="694">
        <f t="shared" si="9"/>
        <v>0.8</v>
      </c>
      <c r="I53" s="810"/>
      <c r="J53" s="650"/>
    </row>
    <row r="54" spans="1:23" ht="21" customHeight="1" x14ac:dyDescent="0.2">
      <c r="A54" s="1196"/>
      <c r="B54" s="190" t="s">
        <v>583</v>
      </c>
      <c r="C54" s="933" t="str">
        <f>IF(OR(C46="-",C51="-"),"-",((C46-C51)*100))</f>
        <v>-</v>
      </c>
      <c r="D54" s="933" t="str">
        <f t="shared" ref="D54:H54" si="10">IF(OR(D46="-",D51="-"),"-",((D46-D51)*100))</f>
        <v>-</v>
      </c>
      <c r="E54" s="933" t="str">
        <f t="shared" si="10"/>
        <v>-</v>
      </c>
      <c r="F54" s="933" t="str">
        <f t="shared" si="10"/>
        <v>-</v>
      </c>
      <c r="G54" s="933" t="str">
        <f t="shared" si="10"/>
        <v>-</v>
      </c>
      <c r="H54" s="1010">
        <f t="shared" si="10"/>
        <v>75</v>
      </c>
      <c r="I54" s="933"/>
      <c r="J54" s="261"/>
      <c r="K54" s="698"/>
      <c r="L54" s="644"/>
    </row>
    <row r="55" spans="1:23" s="644" customFormat="1" ht="21" customHeight="1" x14ac:dyDescent="0.2">
      <c r="A55" s="1196"/>
      <c r="B55" s="684" t="s">
        <v>585</v>
      </c>
      <c r="C55" s="693" t="str">
        <f>IF(OR(C46="-",C45="-"),"-",((C46-C45)*100))</f>
        <v>-</v>
      </c>
      <c r="D55" s="693" t="str">
        <f t="shared" ref="D55:H55" si="11">IF(OR(D46="-",D45="-"),"-",((D46-D45)*100))</f>
        <v>-</v>
      </c>
      <c r="E55" s="693" t="str">
        <f t="shared" si="11"/>
        <v>-</v>
      </c>
      <c r="F55" s="693" t="str">
        <f t="shared" si="11"/>
        <v>-</v>
      </c>
      <c r="G55" s="693" t="str">
        <f t="shared" si="11"/>
        <v>-</v>
      </c>
      <c r="H55" s="699">
        <f t="shared" si="11"/>
        <v>-25</v>
      </c>
      <c r="I55" s="693"/>
      <c r="J55" s="650"/>
      <c r="K55" s="698"/>
    </row>
    <row r="56" spans="1:23" ht="21" customHeight="1" x14ac:dyDescent="0.2">
      <c r="A56" s="191"/>
      <c r="B56" s="371"/>
      <c r="C56" s="737"/>
      <c r="D56" s="737"/>
      <c r="E56" s="737"/>
      <c r="F56" s="737"/>
      <c r="G56" s="737"/>
      <c r="H56" s="879"/>
      <c r="I56" s="260"/>
      <c r="J56" s="260"/>
      <c r="K56" s="644"/>
      <c r="L56" s="644"/>
    </row>
    <row r="57" spans="1:23" ht="21" customHeight="1" x14ac:dyDescent="0.2">
      <c r="A57" s="1196" t="s">
        <v>24</v>
      </c>
      <c r="B57" s="684" t="s">
        <v>353</v>
      </c>
      <c r="C57" s="686">
        <v>0</v>
      </c>
      <c r="D57" s="686">
        <v>0</v>
      </c>
      <c r="E57" s="686">
        <v>0</v>
      </c>
      <c r="F57" s="686">
        <v>0</v>
      </c>
      <c r="G57" s="686">
        <v>0</v>
      </c>
      <c r="H57" s="696">
        <f>SUM(C57:G57)</f>
        <v>0</v>
      </c>
      <c r="I57" s="707"/>
      <c r="J57" s="650"/>
      <c r="K57" s="644"/>
      <c r="L57" s="644"/>
      <c r="T57" s="705"/>
      <c r="U57" s="705"/>
      <c r="V57" s="705"/>
      <c r="W57" s="705"/>
    </row>
    <row r="58" spans="1:23" ht="21" customHeight="1" x14ac:dyDescent="0.2">
      <c r="A58" s="1196"/>
      <c r="B58" s="685" t="s">
        <v>354</v>
      </c>
      <c r="C58" s="688">
        <v>0</v>
      </c>
      <c r="D58" s="688">
        <v>0</v>
      </c>
      <c r="E58" s="688">
        <v>0</v>
      </c>
      <c r="F58" s="688">
        <v>1</v>
      </c>
      <c r="G58" s="688">
        <v>0</v>
      </c>
      <c r="H58" s="689">
        <f t="shared" ref="H58:H66" si="12">SUM(C58:G58)</f>
        <v>1</v>
      </c>
      <c r="I58" s="260"/>
      <c r="J58" s="650"/>
      <c r="K58" s="260"/>
      <c r="L58" s="644"/>
    </row>
    <row r="59" spans="1:23" ht="21" customHeight="1" x14ac:dyDescent="0.2">
      <c r="A59" s="1196"/>
      <c r="B59" s="684" t="s">
        <v>355</v>
      </c>
      <c r="C59" s="686">
        <v>0</v>
      </c>
      <c r="D59" s="686">
        <v>0</v>
      </c>
      <c r="E59" s="686">
        <v>0</v>
      </c>
      <c r="F59" s="686">
        <v>2</v>
      </c>
      <c r="G59" s="686">
        <v>0</v>
      </c>
      <c r="H59" s="696">
        <f t="shared" si="12"/>
        <v>2</v>
      </c>
      <c r="I59" s="707"/>
      <c r="J59" s="650"/>
      <c r="K59" s="644"/>
      <c r="L59" s="644"/>
    </row>
    <row r="60" spans="1:23" ht="21" hidden="1" customHeight="1" x14ac:dyDescent="0.2">
      <c r="A60" s="1196"/>
      <c r="B60" s="685" t="s">
        <v>356</v>
      </c>
      <c r="C60" s="688"/>
      <c r="D60" s="688"/>
      <c r="E60" s="688"/>
      <c r="F60" s="688"/>
      <c r="G60" s="688"/>
      <c r="H60" s="689">
        <f t="shared" si="12"/>
        <v>0</v>
      </c>
      <c r="I60" s="260"/>
      <c r="J60" s="650"/>
      <c r="K60" s="644"/>
      <c r="L60" s="644"/>
    </row>
    <row r="61" spans="1:23" ht="21" customHeight="1" x14ac:dyDescent="0.2">
      <c r="A61" s="1196"/>
      <c r="B61" s="190" t="s">
        <v>362</v>
      </c>
      <c r="C61" s="687">
        <f>SUM(C57:C60)</f>
        <v>0</v>
      </c>
      <c r="D61" s="687">
        <f>SUM(D57:D60)</f>
        <v>0</v>
      </c>
      <c r="E61" s="687">
        <f>SUM(E57:E60)</f>
        <v>0</v>
      </c>
      <c r="F61" s="687">
        <f>SUM(F57:F60)</f>
        <v>3</v>
      </c>
      <c r="G61" s="687">
        <f>SUM(G57:G60)</f>
        <v>0</v>
      </c>
      <c r="H61" s="697">
        <f t="shared" si="12"/>
        <v>3</v>
      </c>
      <c r="I61" s="260"/>
      <c r="J61" s="650"/>
      <c r="K61" s="644"/>
      <c r="L61" s="644"/>
    </row>
    <row r="62" spans="1:23" ht="21" hidden="1" customHeight="1" x14ac:dyDescent="0.2">
      <c r="A62" s="1196"/>
      <c r="B62" s="664" t="s">
        <v>291</v>
      </c>
      <c r="C62" s="688">
        <v>0</v>
      </c>
      <c r="D62" s="688">
        <v>0</v>
      </c>
      <c r="E62" s="688">
        <v>0</v>
      </c>
      <c r="F62" s="688">
        <v>0</v>
      </c>
      <c r="G62" s="688">
        <v>0</v>
      </c>
      <c r="H62" s="689">
        <f t="shared" si="12"/>
        <v>0</v>
      </c>
      <c r="I62" s="260"/>
      <c r="J62" s="650"/>
      <c r="K62" s="644"/>
      <c r="L62" s="311"/>
      <c r="M62" s="311"/>
      <c r="N62" s="311"/>
      <c r="O62" s="311"/>
      <c r="P62" s="311"/>
      <c r="Q62" s="311"/>
      <c r="R62" s="311"/>
    </row>
    <row r="63" spans="1:23" s="506" customFormat="1" ht="21" hidden="1" customHeight="1" x14ac:dyDescent="0.2">
      <c r="A63" s="1196"/>
      <c r="B63" s="685" t="s">
        <v>292</v>
      </c>
      <c r="C63" s="688">
        <v>1</v>
      </c>
      <c r="D63" s="688">
        <v>0</v>
      </c>
      <c r="E63" s="688">
        <v>0</v>
      </c>
      <c r="F63" s="688">
        <v>1</v>
      </c>
      <c r="G63" s="688">
        <v>0</v>
      </c>
      <c r="H63" s="689">
        <f t="shared" si="12"/>
        <v>2</v>
      </c>
      <c r="I63" s="260"/>
      <c r="J63" s="650"/>
      <c r="K63" s="644"/>
      <c r="L63" s="311"/>
      <c r="M63" s="311"/>
      <c r="N63" s="311"/>
      <c r="O63" s="311"/>
      <c r="P63" s="311"/>
      <c r="Q63" s="311"/>
      <c r="R63" s="311"/>
    </row>
    <row r="64" spans="1:23" s="644" customFormat="1" ht="21" customHeight="1" x14ac:dyDescent="0.2">
      <c r="A64" s="1196"/>
      <c r="B64" s="695" t="s">
        <v>293</v>
      </c>
      <c r="C64" s="686">
        <v>0</v>
      </c>
      <c r="D64" s="686">
        <v>0</v>
      </c>
      <c r="E64" s="686">
        <v>0</v>
      </c>
      <c r="F64" s="686">
        <v>0</v>
      </c>
      <c r="G64" s="686">
        <v>0</v>
      </c>
      <c r="H64" s="696">
        <f t="shared" si="12"/>
        <v>0</v>
      </c>
      <c r="I64" s="707"/>
      <c r="J64" s="650"/>
      <c r="L64" s="311"/>
      <c r="M64" s="311"/>
      <c r="N64" s="311"/>
      <c r="O64" s="311"/>
      <c r="P64" s="311"/>
      <c r="Q64" s="311"/>
      <c r="R64" s="311"/>
    </row>
    <row r="65" spans="1:19" s="644" customFormat="1" ht="21" hidden="1" customHeight="1" x14ac:dyDescent="0.2">
      <c r="A65" s="1196"/>
      <c r="B65" s="684" t="s">
        <v>294</v>
      </c>
      <c r="C65" s="686">
        <v>0</v>
      </c>
      <c r="D65" s="686">
        <v>0</v>
      </c>
      <c r="E65" s="686">
        <v>0</v>
      </c>
      <c r="F65" s="686">
        <v>0</v>
      </c>
      <c r="G65" s="686">
        <v>0</v>
      </c>
      <c r="H65" s="696">
        <f t="shared" si="12"/>
        <v>0</v>
      </c>
      <c r="I65" s="260"/>
      <c r="J65" s="650"/>
      <c r="L65" s="311"/>
      <c r="M65" s="311"/>
      <c r="N65" s="311"/>
      <c r="O65" s="311"/>
      <c r="P65" s="311"/>
      <c r="Q65" s="311"/>
      <c r="R65" s="311"/>
    </row>
    <row r="66" spans="1:19" s="644" customFormat="1" ht="21" hidden="1" customHeight="1" x14ac:dyDescent="0.2">
      <c r="A66" s="1196"/>
      <c r="B66" s="685" t="s">
        <v>269</v>
      </c>
      <c r="C66" s="688">
        <f>SUM(C62:C65)</f>
        <v>1</v>
      </c>
      <c r="D66" s="688">
        <f>SUM(D62:D65)</f>
        <v>0</v>
      </c>
      <c r="E66" s="688">
        <f>SUM(E62:E65)</f>
        <v>0</v>
      </c>
      <c r="F66" s="688">
        <f>SUM(F62:F65)</f>
        <v>1</v>
      </c>
      <c r="G66" s="688">
        <f>SUM(G62:G65)</f>
        <v>0</v>
      </c>
      <c r="H66" s="689">
        <f t="shared" si="12"/>
        <v>2</v>
      </c>
      <c r="I66" s="260"/>
      <c r="J66" s="650"/>
      <c r="K66" s="260"/>
      <c r="L66" s="311"/>
      <c r="M66" s="311"/>
      <c r="N66" s="311"/>
      <c r="O66" s="311"/>
      <c r="P66" s="311"/>
      <c r="Q66" s="311"/>
      <c r="R66" s="311"/>
    </row>
    <row r="67" spans="1:19" ht="21" customHeight="1" x14ac:dyDescent="0.2">
      <c r="A67" s="1196"/>
      <c r="B67" s="190" t="s">
        <v>582</v>
      </c>
      <c r="C67" s="931">
        <f>C59-C64</f>
        <v>0</v>
      </c>
      <c r="D67" s="687">
        <f t="shared" ref="D67:H67" si="13">D59-D64</f>
        <v>0</v>
      </c>
      <c r="E67" s="687">
        <f t="shared" si="13"/>
        <v>0</v>
      </c>
      <c r="F67" s="931">
        <f t="shared" si="13"/>
        <v>2</v>
      </c>
      <c r="G67" s="931">
        <f t="shared" si="13"/>
        <v>0</v>
      </c>
      <c r="H67" s="932">
        <f t="shared" si="13"/>
        <v>2</v>
      </c>
      <c r="I67" s="687"/>
      <c r="J67" s="650"/>
      <c r="K67" s="644"/>
      <c r="L67" s="311"/>
      <c r="M67" s="311"/>
      <c r="N67" s="311"/>
      <c r="O67" s="311"/>
      <c r="P67" s="311"/>
      <c r="Q67" s="311"/>
      <c r="R67" s="311"/>
    </row>
    <row r="68" spans="1:19" s="644" customFormat="1" ht="21" customHeight="1" x14ac:dyDescent="0.2">
      <c r="A68" s="1196"/>
      <c r="B68" s="684" t="s">
        <v>584</v>
      </c>
      <c r="C68" s="686">
        <f>C59-C58</f>
        <v>0</v>
      </c>
      <c r="D68" s="686">
        <f t="shared" ref="D68:H68" si="14">D59-D58</f>
        <v>0</v>
      </c>
      <c r="E68" s="686">
        <f t="shared" si="14"/>
        <v>0</v>
      </c>
      <c r="F68" s="686">
        <f t="shared" si="14"/>
        <v>1</v>
      </c>
      <c r="G68" s="686">
        <f t="shared" si="14"/>
        <v>0</v>
      </c>
      <c r="H68" s="696">
        <f t="shared" si="14"/>
        <v>1</v>
      </c>
      <c r="I68" s="686"/>
      <c r="J68" s="650"/>
      <c r="L68" s="747"/>
      <c r="M68" s="311"/>
      <c r="N68" s="311"/>
      <c r="O68" s="311"/>
      <c r="P68" s="311"/>
      <c r="Q68" s="311"/>
      <c r="R68" s="311"/>
    </row>
    <row r="69" spans="1:19" ht="21" customHeight="1" x14ac:dyDescent="0.2">
      <c r="A69" s="210"/>
      <c r="B69" s="877"/>
      <c r="C69" s="878"/>
      <c r="D69" s="878"/>
      <c r="E69" s="878"/>
      <c r="F69" s="878"/>
      <c r="G69" s="878"/>
      <c r="H69" s="879"/>
      <c r="I69" s="260"/>
      <c r="J69" s="260"/>
      <c r="K69" s="961"/>
      <c r="L69" s="962"/>
      <c r="M69" s="962"/>
      <c r="N69" s="962"/>
      <c r="O69" s="962"/>
      <c r="P69" s="962"/>
      <c r="Q69" s="962"/>
      <c r="R69" s="962"/>
      <c r="S69" s="747"/>
    </row>
    <row r="70" spans="1:19" ht="21" customHeight="1" x14ac:dyDescent="0.2">
      <c r="A70" s="1196" t="s">
        <v>331</v>
      </c>
      <c r="B70" s="684" t="s">
        <v>353</v>
      </c>
      <c r="C70" s="693" t="s">
        <v>77</v>
      </c>
      <c r="D70" s="693" t="s">
        <v>77</v>
      </c>
      <c r="E70" s="693" t="s">
        <v>77</v>
      </c>
      <c r="F70" s="693" t="s">
        <v>77</v>
      </c>
      <c r="G70" s="693" t="s">
        <v>77</v>
      </c>
      <c r="H70" s="699" t="s">
        <v>77</v>
      </c>
      <c r="I70" s="668"/>
      <c r="J70" s="647"/>
      <c r="K70" s="963"/>
      <c r="L70" s="964"/>
      <c r="M70" s="964"/>
      <c r="N70" s="964"/>
      <c r="O70" s="964"/>
      <c r="P70" s="964"/>
      <c r="Q70" s="964"/>
      <c r="R70" s="968"/>
      <c r="S70" s="747"/>
    </row>
    <row r="71" spans="1:19" ht="21" customHeight="1" x14ac:dyDescent="0.2">
      <c r="A71" s="1196"/>
      <c r="B71" s="685" t="s">
        <v>354</v>
      </c>
      <c r="C71" s="698" t="s">
        <v>77</v>
      </c>
      <c r="D71" s="698">
        <v>442.2</v>
      </c>
      <c r="E71" s="698" t="s">
        <v>77</v>
      </c>
      <c r="F71" s="698">
        <v>36.6</v>
      </c>
      <c r="G71" s="698" t="s">
        <v>77</v>
      </c>
      <c r="H71" s="1073">
        <v>350.4</v>
      </c>
      <c r="I71" s="672"/>
      <c r="J71" s="647"/>
      <c r="K71" s="965"/>
      <c r="L71" s="964"/>
      <c r="M71" s="964"/>
      <c r="N71" s="964"/>
      <c r="O71" s="964"/>
      <c r="P71" s="964"/>
      <c r="Q71" s="964"/>
      <c r="R71" s="317"/>
      <c r="S71" s="747"/>
    </row>
    <row r="72" spans="1:19" ht="21" customHeight="1" x14ac:dyDescent="0.2">
      <c r="A72" s="1196"/>
      <c r="B72" s="684" t="s">
        <v>355</v>
      </c>
      <c r="C72" s="814">
        <v>265.2</v>
      </c>
      <c r="D72" s="693" t="s">
        <v>77</v>
      </c>
      <c r="E72" s="693" t="s">
        <v>77</v>
      </c>
      <c r="F72" s="814">
        <v>125.19999999999999</v>
      </c>
      <c r="G72" s="693">
        <v>124.8</v>
      </c>
      <c r="H72" s="699">
        <v>125.69999999999999</v>
      </c>
      <c r="I72" s="668"/>
      <c r="J72" s="647"/>
      <c r="K72" s="963"/>
      <c r="L72" s="964"/>
      <c r="M72" s="964"/>
      <c r="N72" s="964"/>
      <c r="O72" s="964"/>
      <c r="P72" s="964"/>
      <c r="Q72" s="964"/>
      <c r="R72" s="317"/>
      <c r="S72" s="747"/>
    </row>
    <row r="73" spans="1:19" ht="21" hidden="1" customHeight="1" x14ac:dyDescent="0.2">
      <c r="A73" s="1196"/>
      <c r="B73" s="685" t="s">
        <v>356</v>
      </c>
      <c r="C73" s="698"/>
      <c r="D73" s="698"/>
      <c r="E73" s="698"/>
      <c r="F73" s="698"/>
      <c r="G73" s="698"/>
      <c r="H73" s="1073"/>
      <c r="I73" s="672"/>
      <c r="J73" s="647"/>
      <c r="K73" s="963"/>
      <c r="L73" s="964"/>
      <c r="M73" s="964"/>
      <c r="N73" s="964"/>
      <c r="O73" s="964"/>
      <c r="P73" s="964"/>
      <c r="Q73" s="964"/>
      <c r="R73" s="317"/>
      <c r="S73" s="747"/>
    </row>
    <row r="74" spans="1:19" ht="21" customHeight="1" x14ac:dyDescent="0.2">
      <c r="A74" s="1196"/>
      <c r="B74" s="190" t="s">
        <v>362</v>
      </c>
      <c r="C74" s="259">
        <v>265.2</v>
      </c>
      <c r="D74" s="1011">
        <v>442.2</v>
      </c>
      <c r="E74" s="259" t="s">
        <v>77</v>
      </c>
      <c r="F74" s="1011">
        <v>123.8</v>
      </c>
      <c r="G74" s="259">
        <v>124.8</v>
      </c>
      <c r="H74" s="815">
        <v>126.6</v>
      </c>
      <c r="I74" s="672"/>
      <c r="J74" s="647"/>
      <c r="K74" s="963"/>
      <c r="L74" s="964"/>
      <c r="M74" s="964"/>
      <c r="N74" s="964"/>
      <c r="O74" s="964"/>
      <c r="P74" s="964"/>
      <c r="Q74" s="964"/>
      <c r="R74" s="317"/>
      <c r="S74" s="747"/>
    </row>
    <row r="75" spans="1:19" ht="21" hidden="1" customHeight="1" x14ac:dyDescent="0.2">
      <c r="A75" s="1196"/>
      <c r="B75" s="664" t="s">
        <v>291</v>
      </c>
      <c r="C75" s="698">
        <v>93.8</v>
      </c>
      <c r="D75" s="698" t="s">
        <v>77</v>
      </c>
      <c r="E75" s="698" t="s">
        <v>77</v>
      </c>
      <c r="F75" s="698" t="s">
        <v>77</v>
      </c>
      <c r="G75" s="698">
        <v>36</v>
      </c>
      <c r="H75" s="1073">
        <v>45.4</v>
      </c>
      <c r="I75" s="672"/>
      <c r="J75" s="647"/>
      <c r="K75" s="966"/>
      <c r="L75" s="964"/>
      <c r="M75" s="964"/>
      <c r="N75" s="964"/>
      <c r="O75" s="964"/>
      <c r="P75" s="964"/>
      <c r="Q75" s="964"/>
      <c r="R75" s="317"/>
      <c r="S75" s="747"/>
    </row>
    <row r="76" spans="1:19" ht="21" hidden="1" customHeight="1" x14ac:dyDescent="0.2">
      <c r="A76" s="1196"/>
      <c r="B76" s="685" t="s">
        <v>292</v>
      </c>
      <c r="C76" s="698">
        <v>172.5</v>
      </c>
      <c r="D76" s="698" t="s">
        <v>77</v>
      </c>
      <c r="E76" s="698" t="s">
        <v>77</v>
      </c>
      <c r="F76" s="698">
        <v>80.599999999999994</v>
      </c>
      <c r="G76" s="698">
        <v>37</v>
      </c>
      <c r="H76" s="1073">
        <v>80.599999999999994</v>
      </c>
      <c r="I76" s="672"/>
      <c r="J76" s="647"/>
      <c r="K76" s="969"/>
      <c r="L76" s="964"/>
      <c r="M76" s="964"/>
      <c r="N76" s="964"/>
      <c r="O76" s="964"/>
      <c r="P76" s="964"/>
      <c r="Q76" s="964"/>
      <c r="R76" s="317"/>
      <c r="S76" s="747"/>
    </row>
    <row r="77" spans="1:19" s="644" customFormat="1" ht="21" customHeight="1" x14ac:dyDescent="0.2">
      <c r="A77" s="1196"/>
      <c r="B77" s="695" t="s">
        <v>293</v>
      </c>
      <c r="C77" s="693" t="s">
        <v>77</v>
      </c>
      <c r="D77" s="693" t="s">
        <v>77</v>
      </c>
      <c r="E77" s="693">
        <v>383.2</v>
      </c>
      <c r="F77" s="693" t="s">
        <v>77</v>
      </c>
      <c r="G77" s="693" t="s">
        <v>77</v>
      </c>
      <c r="H77" s="699">
        <v>383.2</v>
      </c>
      <c r="I77" s="668"/>
      <c r="J77" s="647"/>
      <c r="K77" s="966"/>
      <c r="L77" s="964"/>
      <c r="M77" s="964"/>
      <c r="N77" s="964"/>
      <c r="O77" s="964"/>
      <c r="P77" s="964"/>
      <c r="Q77" s="964"/>
      <c r="R77" s="317"/>
      <c r="S77" s="747"/>
    </row>
    <row r="78" spans="1:19" s="644" customFormat="1" ht="21" hidden="1" customHeight="1" x14ac:dyDescent="0.2">
      <c r="A78" s="1196"/>
      <c r="B78" s="684" t="s">
        <v>294</v>
      </c>
      <c r="C78" s="693" t="s">
        <v>77</v>
      </c>
      <c r="D78" s="693" t="s">
        <v>77</v>
      </c>
      <c r="E78" s="693" t="s">
        <v>77</v>
      </c>
      <c r="F78" s="693" t="s">
        <v>77</v>
      </c>
      <c r="G78" s="693" t="s">
        <v>77</v>
      </c>
      <c r="H78" s="699" t="s">
        <v>77</v>
      </c>
      <c r="I78" s="672"/>
      <c r="J78" s="647"/>
      <c r="K78" s="965"/>
      <c r="L78" s="964"/>
      <c r="M78" s="964"/>
      <c r="N78" s="964"/>
      <c r="O78" s="964"/>
      <c r="P78" s="964"/>
      <c r="Q78" s="964"/>
      <c r="R78" s="317"/>
      <c r="S78" s="747"/>
    </row>
    <row r="79" spans="1:19" s="644" customFormat="1" ht="21" hidden="1" customHeight="1" x14ac:dyDescent="0.2">
      <c r="A79" s="1196"/>
      <c r="B79" s="685" t="s">
        <v>269</v>
      </c>
      <c r="C79" s="698">
        <v>167.6</v>
      </c>
      <c r="D79" s="698" t="s">
        <v>77</v>
      </c>
      <c r="E79" s="698">
        <v>383.2</v>
      </c>
      <c r="F79" s="698">
        <v>80.599999999999994</v>
      </c>
      <c r="G79" s="698">
        <v>37</v>
      </c>
      <c r="H79" s="1073">
        <v>74</v>
      </c>
      <c r="I79" s="672"/>
      <c r="J79" s="647"/>
      <c r="K79" s="966"/>
      <c r="L79" s="964"/>
      <c r="M79" s="964"/>
      <c r="N79" s="964"/>
      <c r="O79" s="964"/>
      <c r="P79" s="964"/>
      <c r="Q79" s="964"/>
      <c r="R79" s="317"/>
      <c r="S79" s="747"/>
    </row>
    <row r="80" spans="1:19" s="506" customFormat="1" ht="21" customHeight="1" x14ac:dyDescent="0.2">
      <c r="A80" s="1196"/>
      <c r="B80" s="190" t="s">
        <v>582</v>
      </c>
      <c r="C80" s="843" t="str">
        <f>IF(OR(C72="-",C77="-"),"-",C72-C77)</f>
        <v>-</v>
      </c>
      <c r="D80" s="1137" t="str">
        <f t="shared" ref="D80:H80" si="15">IF(OR(D72="-",D77="-"),"-",D72-D77)</f>
        <v>-</v>
      </c>
      <c r="E80" s="843" t="str">
        <f t="shared" si="15"/>
        <v>-</v>
      </c>
      <c r="F80" s="1137" t="str">
        <f t="shared" si="15"/>
        <v>-</v>
      </c>
      <c r="G80" s="843" t="str">
        <f t="shared" si="15"/>
        <v>-</v>
      </c>
      <c r="H80" s="1018">
        <f t="shared" si="15"/>
        <v>-257.5</v>
      </c>
      <c r="I80" s="259"/>
      <c r="J80" s="647"/>
      <c r="K80" s="967"/>
      <c r="L80" s="317"/>
      <c r="M80" s="317"/>
      <c r="N80" s="317"/>
      <c r="O80" s="317"/>
      <c r="P80" s="317"/>
      <c r="Q80" s="317"/>
      <c r="R80" s="317"/>
      <c r="S80" s="317"/>
    </row>
    <row r="81" spans="1:19" s="644" customFormat="1" ht="21" customHeight="1" x14ac:dyDescent="0.2">
      <c r="A81" s="1197"/>
      <c r="B81" s="216" t="s">
        <v>584</v>
      </c>
      <c r="C81" s="1138" t="str">
        <f>IF(OR(C72="-",C71="-"),"-",C72-C71)</f>
        <v>-</v>
      </c>
      <c r="D81" s="1138" t="str">
        <f t="shared" ref="D81:H81" si="16">IF(OR(D72="-",D71="-"),"-",D72-D71)</f>
        <v>-</v>
      </c>
      <c r="E81" s="1138" t="str">
        <f t="shared" si="16"/>
        <v>-</v>
      </c>
      <c r="F81" s="1138">
        <f t="shared" si="16"/>
        <v>88.6</v>
      </c>
      <c r="G81" s="1138" t="str">
        <f t="shared" si="16"/>
        <v>-</v>
      </c>
      <c r="H81" s="1139">
        <f t="shared" si="16"/>
        <v>-224.7</v>
      </c>
      <c r="I81" s="1140"/>
      <c r="J81" s="647"/>
      <c r="K81" s="967"/>
      <c r="L81" s="317"/>
      <c r="M81" s="317"/>
      <c r="N81" s="317"/>
      <c r="O81" s="317"/>
      <c r="P81" s="317"/>
      <c r="Q81" s="317"/>
      <c r="R81" s="317"/>
      <c r="S81" s="317"/>
    </row>
    <row r="82" spans="1:19" x14ac:dyDescent="0.2">
      <c r="A82" s="179" t="s">
        <v>84</v>
      </c>
      <c r="B82" s="425"/>
      <c r="C82" s="426"/>
      <c r="D82" s="426"/>
      <c r="E82" s="426"/>
      <c r="F82" s="426"/>
      <c r="G82" s="426"/>
      <c r="H82" s="426"/>
      <c r="I82" s="1009"/>
      <c r="K82" s="747"/>
      <c r="L82" s="747"/>
      <c r="M82" s="747"/>
      <c r="N82" s="747"/>
      <c r="O82" s="747"/>
      <c r="P82" s="747"/>
      <c r="Q82" s="747"/>
      <c r="R82" s="747"/>
      <c r="S82" s="747"/>
    </row>
    <row r="83" spans="1:19" ht="4.5" customHeight="1" x14ac:dyDescent="0.2">
      <c r="A83" s="116"/>
      <c r="B83" s="194"/>
      <c r="C83" s="229"/>
      <c r="D83" s="229"/>
      <c r="E83" s="229"/>
      <c r="F83" s="229"/>
      <c r="G83" s="432"/>
      <c r="H83" s="229"/>
    </row>
    <row r="84" spans="1:19" x14ac:dyDescent="0.2">
      <c r="A84" s="228" t="s">
        <v>56</v>
      </c>
      <c r="B84" s="228"/>
      <c r="C84" s="227"/>
      <c r="D84" s="227"/>
      <c r="E84" s="227"/>
      <c r="F84" s="227"/>
      <c r="G84" s="227"/>
      <c r="H84" s="227"/>
      <c r="I84" s="567"/>
      <c r="J84" s="567"/>
      <c r="K84" s="227"/>
      <c r="L84" s="227"/>
      <c r="M84" s="227"/>
      <c r="N84" s="227"/>
      <c r="O84" s="227"/>
      <c r="P84" s="227"/>
      <c r="Q84" s="227"/>
    </row>
    <row r="85" spans="1:19" s="644" customFormat="1" x14ac:dyDescent="0.2">
      <c r="A85" s="228" t="s">
        <v>364</v>
      </c>
      <c r="B85" s="228"/>
      <c r="C85" s="543"/>
      <c r="D85" s="543"/>
      <c r="E85" s="543"/>
      <c r="F85" s="543"/>
      <c r="G85" s="543"/>
      <c r="H85" s="543"/>
      <c r="I85" s="567"/>
      <c r="J85" s="567"/>
      <c r="K85" s="543"/>
      <c r="L85" s="543"/>
      <c r="M85" s="543"/>
      <c r="N85" s="543"/>
      <c r="O85" s="543"/>
      <c r="P85" s="543"/>
      <c r="Q85" s="543"/>
    </row>
    <row r="86" spans="1:19" ht="24.75" customHeight="1" x14ac:dyDescent="0.2">
      <c r="A86" s="1208" t="s">
        <v>230</v>
      </c>
      <c r="B86" s="1207"/>
      <c r="C86" s="1207"/>
      <c r="D86" s="1207"/>
      <c r="E86" s="1207"/>
      <c r="F86" s="1207"/>
      <c r="G86" s="1207"/>
      <c r="H86" s="1207"/>
      <c r="I86" s="1207"/>
      <c r="J86" s="570"/>
      <c r="K86" s="266"/>
      <c r="L86" s="266"/>
      <c r="M86" s="266"/>
      <c r="N86" s="266"/>
      <c r="O86" s="266"/>
      <c r="P86" s="266"/>
      <c r="Q86" s="266"/>
    </row>
    <row r="87" spans="1:19" x14ac:dyDescent="0.2">
      <c r="A87" s="1208" t="s">
        <v>78</v>
      </c>
      <c r="B87" s="1207"/>
      <c r="C87" s="1207"/>
      <c r="D87" s="1207"/>
      <c r="E87" s="1207"/>
      <c r="F87" s="1207"/>
      <c r="G87" s="1207"/>
      <c r="H87" s="1207"/>
      <c r="I87" s="570"/>
      <c r="J87" s="570"/>
      <c r="K87" s="266"/>
      <c r="L87" s="266"/>
      <c r="M87" s="266"/>
      <c r="N87" s="266"/>
      <c r="O87" s="266"/>
      <c r="P87" s="266"/>
      <c r="Q87" s="266"/>
    </row>
    <row r="88" spans="1:19" x14ac:dyDescent="0.2">
      <c r="A88" s="1208" t="s">
        <v>335</v>
      </c>
      <c r="B88" s="1207"/>
      <c r="C88" s="1207"/>
      <c r="D88" s="1207"/>
      <c r="E88" s="1207"/>
      <c r="F88" s="1207"/>
      <c r="G88" s="1207"/>
      <c r="H88" s="1207"/>
      <c r="I88" s="570"/>
      <c r="J88" s="570"/>
      <c r="K88" s="266"/>
      <c r="L88" s="266"/>
      <c r="M88" s="266"/>
      <c r="N88" s="266"/>
      <c r="O88" s="266"/>
      <c r="P88" s="266"/>
      <c r="Q88" s="266"/>
    </row>
    <row r="89" spans="1:19" ht="50.25" customHeight="1" x14ac:dyDescent="0.2">
      <c r="A89" s="1209" t="s">
        <v>382</v>
      </c>
      <c r="B89" s="1209"/>
      <c r="C89" s="1209"/>
      <c r="D89" s="1209"/>
      <c r="E89" s="1209"/>
      <c r="F89" s="1209"/>
      <c r="G89" s="1209"/>
      <c r="H89" s="1209"/>
      <c r="I89" s="528"/>
      <c r="J89" s="528"/>
      <c r="K89" s="267"/>
      <c r="L89" s="267"/>
      <c r="M89" s="267"/>
      <c r="N89" s="268"/>
      <c r="O89" s="268"/>
      <c r="P89" s="268"/>
      <c r="Q89" s="268"/>
    </row>
    <row r="90" spans="1:19" ht="38.25" customHeight="1" x14ac:dyDescent="0.2">
      <c r="A90" s="1206" t="s">
        <v>383</v>
      </c>
      <c r="B90" s="1207"/>
      <c r="C90" s="1207"/>
      <c r="D90" s="1207"/>
      <c r="E90" s="1207"/>
      <c r="F90" s="1207"/>
      <c r="G90" s="1207"/>
      <c r="H90" s="1207"/>
      <c r="I90" s="570"/>
      <c r="J90" s="570"/>
      <c r="K90" s="266"/>
      <c r="L90" s="266"/>
      <c r="M90" s="266"/>
      <c r="N90" s="266"/>
      <c r="O90" s="266"/>
      <c r="P90" s="266"/>
      <c r="Q90" s="266"/>
    </row>
    <row r="91" spans="1:19" ht="37.5" customHeight="1" x14ac:dyDescent="0.2">
      <c r="A91" s="1206" t="s">
        <v>638</v>
      </c>
      <c r="B91" s="1206"/>
      <c r="C91" s="1206"/>
      <c r="D91" s="1206"/>
      <c r="E91" s="1206"/>
      <c r="F91" s="1206"/>
      <c r="G91" s="1206"/>
      <c r="H91" s="1206"/>
      <c r="I91" s="533"/>
      <c r="J91" s="533"/>
      <c r="K91" s="265"/>
      <c r="L91" s="265"/>
      <c r="M91" s="265"/>
      <c r="N91" s="265"/>
      <c r="O91" s="265"/>
      <c r="P91" s="265"/>
      <c r="Q91" s="265"/>
    </row>
    <row r="92" spans="1:19" ht="39" customHeight="1" x14ac:dyDescent="0.2">
      <c r="A92" s="1206" t="s">
        <v>384</v>
      </c>
      <c r="B92" s="1206"/>
      <c r="C92" s="1206"/>
      <c r="D92" s="1206"/>
      <c r="E92" s="1206"/>
      <c r="F92" s="1206"/>
      <c r="G92" s="1206"/>
      <c r="H92" s="1206"/>
      <c r="I92" s="533"/>
      <c r="J92" s="533"/>
      <c r="K92" s="265"/>
      <c r="L92" s="265"/>
      <c r="M92" s="265"/>
      <c r="N92" s="265"/>
      <c r="O92" s="265"/>
      <c r="P92" s="265"/>
      <c r="Q92" s="265"/>
    </row>
    <row r="93" spans="1:19" ht="51" customHeight="1" x14ac:dyDescent="0.2">
      <c r="A93" s="1206" t="s">
        <v>385</v>
      </c>
      <c r="B93" s="1206"/>
      <c r="C93" s="1206"/>
      <c r="D93" s="1206"/>
      <c r="E93" s="1206"/>
      <c r="F93" s="1206"/>
      <c r="G93" s="1206"/>
      <c r="H93" s="1206"/>
      <c r="I93" s="533"/>
      <c r="J93" s="533"/>
      <c r="K93" s="273"/>
      <c r="L93" s="265"/>
      <c r="M93" s="265"/>
      <c r="N93" s="265"/>
      <c r="O93" s="265"/>
      <c r="P93" s="265"/>
      <c r="Q93" s="265"/>
    </row>
    <row r="94" spans="1:19" ht="25.5" customHeight="1" x14ac:dyDescent="0.2">
      <c r="A94" s="1211" t="s">
        <v>386</v>
      </c>
      <c r="B94" s="1212"/>
      <c r="C94" s="1212"/>
      <c r="D94" s="1212"/>
      <c r="E94" s="1212"/>
      <c r="F94" s="1212"/>
      <c r="G94" s="1212"/>
      <c r="H94" s="1212"/>
      <c r="I94" s="533"/>
      <c r="J94" s="533"/>
      <c r="K94" s="384"/>
      <c r="L94" s="265"/>
      <c r="M94" s="265"/>
      <c r="N94" s="265"/>
      <c r="O94" s="265"/>
      <c r="P94" s="265"/>
      <c r="Q94" s="265"/>
    </row>
    <row r="95" spans="1:19" ht="11.25" customHeight="1" x14ac:dyDescent="0.2">
      <c r="A95" s="265"/>
      <c r="B95" s="230"/>
      <c r="C95" s="230"/>
      <c r="D95" s="230"/>
      <c r="E95" s="230"/>
      <c r="F95" s="230"/>
      <c r="G95" s="230"/>
      <c r="H95" s="230"/>
      <c r="I95" s="532"/>
      <c r="J95" s="532"/>
      <c r="K95" s="230"/>
      <c r="L95" s="230"/>
      <c r="M95" s="230"/>
      <c r="N95" s="230"/>
      <c r="O95" s="230"/>
      <c r="P95" s="230"/>
      <c r="Q95" s="230"/>
    </row>
    <row r="96" spans="1:19" x14ac:dyDescent="0.2">
      <c r="A96" s="228" t="s">
        <v>122</v>
      </c>
      <c r="B96" s="227"/>
      <c r="C96" s="227"/>
      <c r="D96" s="227"/>
      <c r="E96" s="227"/>
      <c r="F96" s="227"/>
      <c r="G96" s="227"/>
      <c r="H96" s="227"/>
      <c r="I96" s="567"/>
      <c r="J96" s="567"/>
      <c r="K96" s="227"/>
      <c r="L96" s="227"/>
      <c r="M96" s="227"/>
      <c r="N96" s="227"/>
      <c r="O96" s="227"/>
      <c r="P96" s="227"/>
      <c r="Q96" s="227"/>
    </row>
    <row r="97" spans="1:17" x14ac:dyDescent="0.2">
      <c r="A97" s="1206" t="s">
        <v>236</v>
      </c>
      <c r="B97" s="1207"/>
      <c r="C97" s="1207"/>
      <c r="D97" s="1207"/>
      <c r="E97" s="1207"/>
      <c r="F97" s="1207"/>
      <c r="G97" s="1207"/>
      <c r="H97" s="1207"/>
      <c r="I97" s="567"/>
      <c r="J97" s="567"/>
      <c r="K97" s="227"/>
      <c r="L97" s="227"/>
      <c r="M97" s="227"/>
      <c r="N97" s="227"/>
      <c r="O97" s="227"/>
      <c r="P97" s="227"/>
      <c r="Q97" s="227"/>
    </row>
    <row r="98" spans="1:17" ht="24" customHeight="1" x14ac:dyDescent="0.2">
      <c r="A98" s="1206" t="s">
        <v>277</v>
      </c>
      <c r="B98" s="1195"/>
      <c r="C98" s="1195"/>
      <c r="D98" s="1195"/>
      <c r="E98" s="1195"/>
      <c r="F98" s="1195"/>
      <c r="G98" s="1195"/>
      <c r="H98" s="1195"/>
      <c r="I98" s="567"/>
      <c r="J98" s="567"/>
      <c r="K98" s="227"/>
      <c r="L98" s="227"/>
      <c r="M98" s="227"/>
      <c r="N98" s="227"/>
      <c r="O98" s="227"/>
      <c r="P98" s="227"/>
      <c r="Q98" s="227"/>
    </row>
    <row r="101" spans="1:17" x14ac:dyDescent="0.2">
      <c r="A101" s="261"/>
    </row>
    <row r="102" spans="1:17" x14ac:dyDescent="0.2">
      <c r="A102" s="260"/>
      <c r="B102" s="271"/>
    </row>
    <row r="103" spans="1:17" x14ac:dyDescent="0.2">
      <c r="A103" s="261"/>
      <c r="B103" s="271"/>
    </row>
    <row r="104" spans="1:17" x14ac:dyDescent="0.2">
      <c r="A104" s="260"/>
      <c r="B104" s="271"/>
    </row>
    <row r="105" spans="1:17" x14ac:dyDescent="0.2">
      <c r="A105" s="260"/>
      <c r="B105" s="271"/>
    </row>
  </sheetData>
  <mergeCells count="18">
    <mergeCell ref="A2:I2"/>
    <mergeCell ref="A94:H94"/>
    <mergeCell ref="A70:A81"/>
    <mergeCell ref="A57:A68"/>
    <mergeCell ref="A44:A55"/>
    <mergeCell ref="A31:A42"/>
    <mergeCell ref="A18:A29"/>
    <mergeCell ref="A5:A16"/>
    <mergeCell ref="A98:H98"/>
    <mergeCell ref="A97:H97"/>
    <mergeCell ref="A86:I86"/>
    <mergeCell ref="A87:H87"/>
    <mergeCell ref="A88:H88"/>
    <mergeCell ref="A89:H89"/>
    <mergeCell ref="A90:H90"/>
    <mergeCell ref="A91:H91"/>
    <mergeCell ref="A92:H92"/>
    <mergeCell ref="A93:H93"/>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94" fitToHeight="2" orientation="portrait" r:id="rId1"/>
  <rowBreaks count="1" manualBreakCount="1">
    <brk id="56"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47</vt:i4>
      </vt:variant>
    </vt:vector>
  </HeadingPairs>
  <TitlesOfParts>
    <vt:vector size="81" baseType="lpstr">
      <vt:lpstr>Cover</vt:lpstr>
      <vt:lpstr>Contents</vt:lpstr>
      <vt:lpstr>Notations</vt:lpstr>
      <vt:lpstr>1.1</vt:lpstr>
      <vt:lpstr>1.2</vt:lpstr>
      <vt:lpstr>1.3</vt:lpstr>
      <vt:lpstr>1.4</vt:lpstr>
      <vt:lpstr>1.5</vt:lpstr>
      <vt:lpstr>2.1</vt:lpstr>
      <vt:lpstr>2.2</vt:lpstr>
      <vt:lpstr>3.1</vt:lpstr>
      <vt:lpstr>3.2</vt:lpstr>
      <vt:lpstr>4.1</vt:lpstr>
      <vt:lpstr>4.2</vt:lpstr>
      <vt:lpstr>5.1</vt:lpstr>
      <vt:lpstr>5.2</vt:lpstr>
      <vt:lpstr>5.3</vt:lpstr>
      <vt:lpstr>5.4</vt:lpstr>
      <vt:lpstr>5.5</vt:lpstr>
      <vt:lpstr>5.6</vt:lpstr>
      <vt:lpstr>6.1</vt:lpstr>
      <vt:lpstr>6.2</vt:lpstr>
      <vt:lpstr>6.3</vt:lpstr>
      <vt:lpstr>6.4</vt:lpstr>
      <vt:lpstr>6.5</vt:lpstr>
      <vt:lpstr>7.1</vt:lpstr>
      <vt:lpstr>7.2</vt:lpstr>
      <vt:lpstr>7.3</vt:lpstr>
      <vt:lpstr>7.4</vt:lpstr>
      <vt:lpstr>8.1</vt:lpstr>
      <vt:lpstr>8.2</vt:lpstr>
      <vt:lpstr>9.1</vt:lpstr>
      <vt:lpstr>User Guidance</vt:lpstr>
      <vt:lpstr>Definitions</vt:lpstr>
      <vt:lpstr>'User Guidance'!_Toc406081444</vt:lpstr>
      <vt:lpstr>'User Guidance'!_Toc406081446</vt:lpstr>
      <vt:lpstr>'1.1'!Print_Area</vt:lpstr>
      <vt:lpstr>'1.2'!Print_Area</vt:lpstr>
      <vt:lpstr>'1.3'!Print_Area</vt:lpstr>
      <vt:lpstr>'1.4'!Print_Area</vt:lpstr>
      <vt:lpstr>'1.5'!Print_Area</vt:lpstr>
      <vt:lpstr>'2.1'!Print_Area</vt:lpstr>
      <vt:lpstr>'2.2'!Print_Area</vt:lpstr>
      <vt:lpstr>'3.1'!Print_Area</vt:lpstr>
      <vt:lpstr>'3.2'!Print_Area</vt:lpstr>
      <vt:lpstr>'4.1'!Print_Area</vt:lpstr>
      <vt:lpstr>'4.2'!Print_Area</vt:lpstr>
      <vt:lpstr>'5.1'!Print_Area</vt:lpstr>
      <vt:lpstr>'5.2'!Print_Area</vt:lpstr>
      <vt:lpstr>'5.3'!Print_Area</vt:lpstr>
      <vt:lpstr>'5.4'!Print_Area</vt:lpstr>
      <vt:lpstr>'5.5'!Print_Area</vt:lpstr>
      <vt:lpstr>'5.6'!Print_Area</vt:lpstr>
      <vt:lpstr>'6.1'!Print_Area</vt:lpstr>
      <vt:lpstr>'6.2'!Print_Area</vt:lpstr>
      <vt:lpstr>'6.3'!Print_Area</vt:lpstr>
      <vt:lpstr>'6.4'!Print_Area</vt:lpstr>
      <vt:lpstr>'6.5'!Print_Area</vt:lpstr>
      <vt:lpstr>'7.1'!Print_Area</vt:lpstr>
      <vt:lpstr>'7.2'!Print_Area</vt:lpstr>
      <vt:lpstr>'7.3'!Print_Area</vt:lpstr>
      <vt:lpstr>'7.4'!Print_Area</vt:lpstr>
      <vt:lpstr>'8.1'!Print_Area</vt:lpstr>
      <vt:lpstr>'8.2'!Print_Area</vt:lpstr>
      <vt:lpstr>'9.1'!Print_Area</vt:lpstr>
      <vt:lpstr>Contents!Print_Area</vt:lpstr>
      <vt:lpstr>Cover!Print_Area</vt:lpstr>
      <vt:lpstr>Definitions!Print_Area</vt:lpstr>
      <vt:lpstr>Notations!Print_Area</vt:lpstr>
      <vt:lpstr>'User Guidance'!Print_Area</vt:lpstr>
      <vt:lpstr>'1.1'!Print_Titles</vt:lpstr>
      <vt:lpstr>'2.1'!Print_Titles</vt:lpstr>
      <vt:lpstr>'3.2'!Print_Titles</vt:lpstr>
      <vt:lpstr>'4.2'!Print_Titles</vt:lpstr>
      <vt:lpstr>'5.1'!Print_Titles</vt:lpstr>
      <vt:lpstr>'5.3'!Print_Titles</vt:lpstr>
      <vt:lpstr>'5.4'!Print_Titles</vt:lpstr>
      <vt:lpstr>'5.6'!Print_Titles</vt:lpstr>
      <vt:lpstr>'6.2'!Print_Titles</vt:lpstr>
      <vt:lpstr>'7.1'!Print_Titles</vt:lpstr>
      <vt:lpstr>'9.1'!Print_Titles</vt:lpstr>
    </vt:vector>
  </TitlesOfParts>
  <Company>Department for Infrastructure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Planning Statistics Q3 2020-21 Tables</dc:title>
  <dc:subject>What are our priorities and how are we doing</dc:subject>
  <dc:creator>Analysis, Statistics &amp; Research Branch</dc:creator>
  <cp:keywords>Northern Ireland, NISRA, DFI, ASRB, planning statistics, applications, decisions, compliance and enforcement, renewable energy, development management, local, major, regionally significant, planning activity, enforcement, planning applications, residential applications</cp:keywords>
  <cp:lastModifiedBy>Denise Dickson</cp:lastModifiedBy>
  <cp:lastPrinted>2020-12-14T16:57:04Z</cp:lastPrinted>
  <dcterms:created xsi:type="dcterms:W3CDTF">2015-07-08T08:26:18Z</dcterms:created>
  <dcterms:modified xsi:type="dcterms:W3CDTF">2021-03-25T17:56:40Z</dcterms:modified>
  <cp:category>Statistics produced in accordance with departmental requirements</cp:category>
</cp:coreProperties>
</file>